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45" windowWidth="15600" windowHeight="7035"/>
  </bookViews>
  <sheets>
    <sheet name="Notes" sheetId="1" r:id="rId1"/>
    <sheet name="P1" sheetId="2" r:id="rId2"/>
    <sheet name="P2" sheetId="3" r:id="rId3"/>
    <sheet name="P3" sheetId="5" r:id="rId4"/>
    <sheet name="P4" sheetId="6" r:id="rId5"/>
    <sheet name="P5" sheetId="7" r:id="rId6"/>
    <sheet name="P6" sheetId="8" r:id="rId7"/>
    <sheet name="P7" sheetId="9" r:id="rId8"/>
  </sheets>
  <calcPr calcId="125725" iterate="1"/>
</workbook>
</file>

<file path=xl/calcChain.xml><?xml version="1.0" encoding="utf-8"?>
<calcChain xmlns="http://schemas.openxmlformats.org/spreadsheetml/2006/main">
  <c r="J5" i="9"/>
  <c r="H6" s="1"/>
  <c r="I6" s="1"/>
  <c r="J6" s="1"/>
  <c r="G6"/>
  <c r="G7" s="1"/>
  <c r="G8" s="1"/>
  <c r="G9" s="1"/>
  <c r="G10" s="1"/>
  <c r="G11" s="1"/>
  <c r="G12" s="1"/>
  <c r="G13" s="1"/>
  <c r="G14" s="1"/>
  <c r="G15" s="1"/>
  <c r="G16" s="1"/>
  <c r="G17" s="1"/>
  <c r="G18" s="1"/>
  <c r="G19" s="1"/>
  <c r="G20" s="1"/>
  <c r="G21" s="1"/>
  <c r="G22" s="1"/>
  <c r="G23" s="1"/>
  <c r="G24" s="1"/>
  <c r="G25" s="1"/>
  <c r="G26" s="1"/>
  <c r="G27" s="1"/>
  <c r="G28" s="1"/>
  <c r="G29" s="1"/>
  <c r="G30" s="1"/>
  <c r="G31" s="1"/>
  <c r="G32" s="1"/>
  <c r="G33" s="1"/>
  <c r="G34" s="1"/>
  <c r="G35" s="1"/>
  <c r="G36" s="1"/>
  <c r="G37" s="1"/>
  <c r="G38" s="1"/>
  <c r="G39" s="1"/>
  <c r="G40" s="1"/>
  <c r="G41" s="1"/>
  <c r="G42" s="1"/>
  <c r="G43" s="1"/>
  <c r="G44" s="1"/>
  <c r="G45" s="1"/>
  <c r="G46" s="1"/>
  <c r="G47" s="1"/>
  <c r="G48" s="1"/>
  <c r="G49" s="1"/>
  <c r="G50" s="1"/>
  <c r="G51" s="1"/>
  <c r="G52" s="1"/>
  <c r="G53" s="1"/>
  <c r="G54" s="1"/>
  <c r="G55" s="1"/>
  <c r="G56" s="1"/>
  <c r="G57" s="1"/>
  <c r="G58" s="1"/>
  <c r="G59" s="1"/>
  <c r="G60" s="1"/>
  <c r="G61" s="1"/>
  <c r="G62" s="1"/>
  <c r="G63" s="1"/>
  <c r="G64" s="1"/>
  <c r="G65" s="1"/>
  <c r="E8" i="7"/>
  <c r="F8" s="1"/>
  <c r="G8" s="1"/>
  <c r="H8" s="1"/>
  <c r="J12" i="6"/>
  <c r="J13"/>
  <c r="J14"/>
  <c r="J15"/>
  <c r="J16"/>
  <c r="J17"/>
  <c r="J18"/>
  <c r="K18" s="1"/>
  <c r="J19"/>
  <c r="K19" s="1"/>
  <c r="J20"/>
  <c r="J21"/>
  <c r="J22"/>
  <c r="K22" s="1"/>
  <c r="J11"/>
  <c r="K21"/>
  <c r="K20"/>
  <c r="K17"/>
  <c r="K16"/>
  <c r="K15"/>
  <c r="K14"/>
  <c r="K13"/>
  <c r="K12"/>
  <c r="K11"/>
  <c r="D8"/>
  <c r="F8" s="1"/>
  <c r="J12" i="5"/>
  <c r="K12" s="1"/>
  <c r="J13"/>
  <c r="K13" s="1"/>
  <c r="J14"/>
  <c r="K14" s="1"/>
  <c r="J15"/>
  <c r="K15" s="1"/>
  <c r="J16"/>
  <c r="K16" s="1"/>
  <c r="J17"/>
  <c r="K17" s="1"/>
  <c r="J18"/>
  <c r="K18" s="1"/>
  <c r="J19"/>
  <c r="K19" s="1"/>
  <c r="J20"/>
  <c r="K20" s="1"/>
  <c r="J21"/>
  <c r="K21" s="1"/>
  <c r="J22"/>
  <c r="K22" s="1"/>
  <c r="J11"/>
  <c r="K11" s="1"/>
  <c r="D8"/>
  <c r="F8" s="1"/>
  <c r="G8" s="1"/>
  <c r="J8" i="3"/>
  <c r="G8"/>
  <c r="H8" s="1"/>
  <c r="E8" i="2"/>
  <c r="F8" s="1"/>
  <c r="G8" s="1"/>
  <c r="H8" s="1"/>
  <c r="I8" s="1"/>
  <c r="J8" s="1"/>
  <c r="K8" s="1"/>
  <c r="L8" s="1"/>
  <c r="D8"/>
  <c r="F12" i="1"/>
  <c r="D12"/>
  <c r="D11"/>
  <c r="I7" i="9" l="1"/>
  <c r="J7" s="1"/>
  <c r="H8" s="1"/>
  <c r="I8" s="1"/>
  <c r="J8" s="1"/>
  <c r="H9" s="1"/>
  <c r="H7"/>
  <c r="K24" i="5"/>
  <c r="K24" i="6"/>
  <c r="G8"/>
  <c r="K8" i="3"/>
  <c r="L8" s="1"/>
  <c r="M8" s="1"/>
  <c r="I9" i="9" l="1"/>
  <c r="J9" s="1"/>
  <c r="H10" s="1"/>
  <c r="I10" l="1"/>
  <c r="J10" s="1"/>
  <c r="H11" s="1"/>
  <c r="I11" l="1"/>
  <c r="J11" s="1"/>
  <c r="H12" s="1"/>
  <c r="I12" l="1"/>
  <c r="J12" s="1"/>
  <c r="H13" s="1"/>
  <c r="I13" l="1"/>
  <c r="J13" s="1"/>
  <c r="H14" s="1"/>
  <c r="I14" l="1"/>
  <c r="J14" s="1"/>
  <c r="H15" s="1"/>
  <c r="I15" l="1"/>
  <c r="J15" s="1"/>
  <c r="H16" s="1"/>
  <c r="I16" l="1"/>
  <c r="J16" s="1"/>
  <c r="H17" s="1"/>
  <c r="I17" l="1"/>
  <c r="J17" s="1"/>
  <c r="H18" s="1"/>
  <c r="I18" l="1"/>
  <c r="J18" s="1"/>
  <c r="H19" s="1"/>
  <c r="I19" l="1"/>
  <c r="J19" s="1"/>
  <c r="H20" s="1"/>
  <c r="I20" l="1"/>
  <c r="J20" s="1"/>
  <c r="H21" s="1"/>
  <c r="I21" l="1"/>
  <c r="J21" s="1"/>
  <c r="H22" s="1"/>
  <c r="I22" l="1"/>
  <c r="J22" s="1"/>
  <c r="H23" s="1"/>
  <c r="I23" l="1"/>
  <c r="J23" s="1"/>
  <c r="H24" s="1"/>
  <c r="I24" l="1"/>
  <c r="J24" s="1"/>
  <c r="H25" s="1"/>
  <c r="I25" l="1"/>
  <c r="J25" s="1"/>
  <c r="H26" s="1"/>
  <c r="I26" l="1"/>
  <c r="J26" s="1"/>
  <c r="H27" s="1"/>
  <c r="I27" l="1"/>
  <c r="J27" s="1"/>
  <c r="H28" s="1"/>
  <c r="I28" l="1"/>
  <c r="J28" s="1"/>
  <c r="H29" s="1"/>
  <c r="I29" l="1"/>
  <c r="J29" s="1"/>
  <c r="H30" s="1"/>
  <c r="J30" l="1"/>
  <c r="H31" s="1"/>
  <c r="I30"/>
  <c r="I31" l="1"/>
  <c r="J31" s="1"/>
  <c r="H32" s="1"/>
  <c r="I32" l="1"/>
  <c r="J32" s="1"/>
  <c r="H33" s="1"/>
  <c r="I33" l="1"/>
  <c r="J33" s="1"/>
  <c r="H34" s="1"/>
  <c r="I34" l="1"/>
  <c r="J34" s="1"/>
  <c r="H35" s="1"/>
  <c r="I35" l="1"/>
  <c r="J35" s="1"/>
  <c r="H36" s="1"/>
  <c r="I36" l="1"/>
  <c r="J36" s="1"/>
  <c r="H37" s="1"/>
  <c r="I37" l="1"/>
  <c r="J37" s="1"/>
  <c r="H38" s="1"/>
  <c r="I38" l="1"/>
  <c r="J38" s="1"/>
  <c r="H39" s="1"/>
  <c r="I39" l="1"/>
  <c r="J39" s="1"/>
  <c r="H40" s="1"/>
  <c r="I40" l="1"/>
  <c r="J40" s="1"/>
  <c r="H41" s="1"/>
  <c r="I41" l="1"/>
  <c r="J41" s="1"/>
  <c r="H42" s="1"/>
  <c r="I42" l="1"/>
  <c r="J42" s="1"/>
  <c r="H43" s="1"/>
  <c r="I43" l="1"/>
  <c r="J43" s="1"/>
  <c r="H44" s="1"/>
  <c r="I44" l="1"/>
  <c r="J44" s="1"/>
  <c r="H45" s="1"/>
  <c r="I45" l="1"/>
  <c r="J45" s="1"/>
  <c r="H46" s="1"/>
  <c r="I46" l="1"/>
  <c r="J46" s="1"/>
  <c r="H47" s="1"/>
  <c r="I47" l="1"/>
  <c r="J47" s="1"/>
  <c r="H48" s="1"/>
  <c r="I48" l="1"/>
  <c r="J48" s="1"/>
  <c r="H49" s="1"/>
  <c r="I49" l="1"/>
  <c r="J49" s="1"/>
  <c r="H50" s="1"/>
  <c r="I50" l="1"/>
  <c r="J50" s="1"/>
  <c r="H51" s="1"/>
  <c r="I51" l="1"/>
  <c r="J51" s="1"/>
  <c r="H52" s="1"/>
  <c r="I52" l="1"/>
  <c r="J52" s="1"/>
  <c r="H53" s="1"/>
  <c r="I53" l="1"/>
  <c r="J53" s="1"/>
  <c r="H54" s="1"/>
  <c r="I54" l="1"/>
  <c r="J54" s="1"/>
  <c r="H55" s="1"/>
  <c r="I55" l="1"/>
  <c r="J55" s="1"/>
  <c r="H56" s="1"/>
  <c r="I56" l="1"/>
  <c r="J56" s="1"/>
  <c r="H57" s="1"/>
  <c r="I57" l="1"/>
  <c r="J57" s="1"/>
  <c r="H58" s="1"/>
  <c r="I58" l="1"/>
  <c r="J58" s="1"/>
  <c r="H59" s="1"/>
  <c r="I59" l="1"/>
  <c r="J59" s="1"/>
  <c r="H60" s="1"/>
  <c r="I60" l="1"/>
  <c r="J60" s="1"/>
  <c r="H61" s="1"/>
  <c r="I61" l="1"/>
  <c r="J61" s="1"/>
  <c r="H62" s="1"/>
  <c r="I62" l="1"/>
  <c r="J62" s="1"/>
  <c r="H63" s="1"/>
  <c r="I63" l="1"/>
  <c r="J63" s="1"/>
  <c r="H64" s="1"/>
  <c r="I64" l="1"/>
  <c r="J64" s="1"/>
  <c r="H65" s="1"/>
  <c r="I65" s="1"/>
  <c r="J65" s="1"/>
</calcChain>
</file>

<file path=xl/sharedStrings.xml><?xml version="1.0" encoding="utf-8"?>
<sst xmlns="http://schemas.openxmlformats.org/spreadsheetml/2006/main" count="73" uniqueCount="48">
  <si>
    <r>
      <t xml:space="preserve">With PV formulas with </t>
    </r>
    <r>
      <rPr>
        <u/>
        <sz val="11"/>
        <color theme="1"/>
        <rFont val="Calibri"/>
        <family val="2"/>
        <scheme val="minor"/>
      </rPr>
      <t>payments,</t>
    </r>
    <r>
      <rPr>
        <sz val="11"/>
        <color theme="1"/>
        <rFont val="Calibri"/>
        <family val="2"/>
        <scheme val="minor"/>
      </rPr>
      <t xml:space="preserve"> the value you get for PV is the value of the future cash flows </t>
    </r>
    <r>
      <rPr>
        <b/>
        <sz val="11"/>
        <color rgb="FFFF0000"/>
        <rFont val="Calibri"/>
        <family val="2"/>
        <scheme val="minor"/>
      </rPr>
      <t xml:space="preserve">ONE PERIOD BEFORE THE FIRST CASH FLOW </t>
    </r>
    <r>
      <rPr>
        <sz val="11"/>
        <color theme="1"/>
        <rFont val="Calibri"/>
        <family val="2"/>
        <scheme val="minor"/>
      </rPr>
      <t>if the payments are at the ends of periods (default option in the formula) or at the time of the first payment if the payments are at the beginnings of periods (option 0 in the formula).</t>
    </r>
  </si>
  <si>
    <r>
      <t xml:space="preserve">With FV formulas with </t>
    </r>
    <r>
      <rPr>
        <u/>
        <sz val="11"/>
        <color theme="1"/>
        <rFont val="Calibri"/>
        <family val="2"/>
        <scheme val="minor"/>
      </rPr>
      <t>payments,</t>
    </r>
    <r>
      <rPr>
        <sz val="11"/>
        <color theme="1"/>
        <rFont val="Calibri"/>
        <family val="2"/>
        <scheme val="minor"/>
      </rPr>
      <t xml:space="preserve"> the value you get for FV is the value of all cash flows </t>
    </r>
    <r>
      <rPr>
        <b/>
        <sz val="11"/>
        <color rgb="FFFF0000"/>
        <rFont val="Calibri"/>
        <family val="2"/>
        <scheme val="minor"/>
      </rPr>
      <t xml:space="preserve">AT THE TIME OF THE LAST PAYMENT </t>
    </r>
    <r>
      <rPr>
        <sz val="11"/>
        <color theme="1"/>
        <rFont val="Calibri"/>
        <family val="2"/>
        <scheme val="minor"/>
      </rPr>
      <t>if the payments are at the ends of periods (default option in the formula).</t>
    </r>
  </si>
  <si>
    <t>Int Rate</t>
  </si>
  <si>
    <t>A</t>
  </si>
  <si>
    <t>B</t>
  </si>
  <si>
    <t>A:</t>
  </si>
  <si>
    <t>B:</t>
  </si>
  <si>
    <t>OR</t>
  </si>
  <si>
    <t>Known as an ANNUITY DUE</t>
  </si>
  <si>
    <t>Formula:</t>
  </si>
  <si>
    <t>…</t>
  </si>
  <si>
    <t>Period</t>
  </si>
  <si>
    <t>Years
Invested</t>
  </si>
  <si>
    <t>Total at t=12</t>
  </si>
  <si>
    <t>Value at t=12</t>
  </si>
  <si>
    <t>Value at t=20</t>
  </si>
  <si>
    <t>Total at t=11</t>
  </si>
  <si>
    <t>Amount Borrowed</t>
  </si>
  <si>
    <t>Term in Years</t>
  </si>
  <si>
    <t>Interest Rate</t>
  </si>
  <si>
    <t>Balloon Payment</t>
  </si>
  <si>
    <t>A.</t>
  </si>
  <si>
    <t>What is the total dollar amount of interest you will pay over the life of the loan?</t>
  </si>
  <si>
    <t>B.</t>
  </si>
  <si>
    <t>Payment:</t>
  </si>
  <si>
    <t>Total Regular Payments:</t>
  </si>
  <si>
    <t>Plus Balloon Payment:</t>
  </si>
  <si>
    <t>Total of all Payments:</t>
  </si>
  <si>
    <t>Less Amount Borrowed:</t>
  </si>
  <si>
    <t>Total Interest Paid:</t>
  </si>
  <si>
    <t>Additional Payment:</t>
  </si>
  <si>
    <t>Actual Payment:</t>
  </si>
  <si>
    <t>Number of payments needed:</t>
  </si>
  <si>
    <t>Stated Annual Rate</t>
  </si>
  <si>
    <t>Loan Amount</t>
  </si>
  <si>
    <t>MONTHLY PAYMENTS</t>
  </si>
  <si>
    <t>Payment Frequency</t>
  </si>
  <si>
    <t>Monthly</t>
  </si>
  <si>
    <t>Loan Term</t>
  </si>
  <si>
    <t>Years</t>
  </si>
  <si>
    <t>Payment number to check</t>
  </si>
  <si>
    <t>PMT#</t>
  </si>
  <si>
    <t>PMT</t>
  </si>
  <si>
    <t>INT</t>
  </si>
  <si>
    <t>PRN</t>
  </si>
  <si>
    <t>BAL</t>
  </si>
  <si>
    <t>Using VLOOKUP</t>
  </si>
  <si>
    <t>Using direct calculation</t>
  </si>
</sst>
</file>

<file path=xl/styles.xml><?xml version="1.0" encoding="utf-8"?>
<styleSheet xmlns="http://schemas.openxmlformats.org/spreadsheetml/2006/main">
  <numFmts count="7">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00_);_(* \(#,##0.00\);_(* &quot;-&quot;_);_(@_)"/>
  </numFmts>
  <fonts count="7">
    <font>
      <sz val="11"/>
      <color theme="1"/>
      <name val="Calibri"/>
      <family val="2"/>
      <scheme val="minor"/>
    </font>
    <font>
      <sz val="11"/>
      <color theme="1"/>
      <name val="Calibri"/>
      <family val="2"/>
      <scheme val="minor"/>
    </font>
    <font>
      <sz val="11"/>
      <color rgb="FFFF0000"/>
      <name val="Calibri"/>
      <family val="2"/>
      <scheme val="minor"/>
    </font>
    <font>
      <u/>
      <sz val="11"/>
      <color theme="1"/>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s>
  <fills count="3">
    <fill>
      <patternFill patternType="none"/>
    </fill>
    <fill>
      <patternFill patternType="gray125"/>
    </fill>
    <fill>
      <patternFill patternType="solid">
        <fgColor rgb="FFFFFF00"/>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6">
    <xf numFmtId="0" fontId="0" fillId="0" borderId="0" xfId="0"/>
    <xf numFmtId="43" fontId="0" fillId="0" borderId="0" xfId="0" applyNumberFormat="1"/>
    <xf numFmtId="8" fontId="0" fillId="0" borderId="0" xfId="0" applyNumberFormat="1"/>
    <xf numFmtId="9" fontId="2" fillId="0" borderId="0" xfId="0" applyNumberFormat="1" applyFont="1"/>
    <xf numFmtId="43" fontId="0" fillId="0" borderId="0" xfId="0" applyNumberFormat="1" applyAlignment="1">
      <alignment horizontal="center"/>
    </xf>
    <xf numFmtId="43" fontId="2" fillId="0" borderId="0" xfId="0" applyNumberFormat="1" applyFont="1"/>
    <xf numFmtId="0" fontId="0" fillId="0" borderId="0" xfId="0" applyNumberFormat="1" applyAlignment="1">
      <alignment horizontal="center"/>
    </xf>
    <xf numFmtId="0" fontId="0" fillId="0" borderId="0" xfId="0" quotePrefix="1" applyNumberFormat="1" applyAlignment="1">
      <alignment horizontal="center"/>
    </xf>
    <xf numFmtId="8" fontId="0" fillId="0" borderId="0" xfId="0" applyNumberFormat="1" applyAlignment="1">
      <alignment horizontal="center"/>
    </xf>
    <xf numFmtId="43" fontId="5" fillId="0" borderId="0" xfId="0" applyNumberFormat="1" applyFont="1" applyAlignment="1">
      <alignment horizontal="center"/>
    </xf>
    <xf numFmtId="43" fontId="5" fillId="0" borderId="0" xfId="0" applyNumberFormat="1" applyFont="1" applyAlignment="1">
      <alignment horizontal="center" wrapText="1"/>
    </xf>
    <xf numFmtId="43" fontId="6" fillId="0" borderId="0" xfId="0" applyNumberFormat="1" applyFont="1"/>
    <xf numFmtId="8" fontId="0" fillId="0" borderId="1" xfId="0" applyNumberFormat="1" applyBorder="1"/>
    <xf numFmtId="43" fontId="0" fillId="0" borderId="0" xfId="0" applyNumberFormat="1" applyFont="1"/>
    <xf numFmtId="41" fontId="0" fillId="0" borderId="0" xfId="0" applyNumberFormat="1"/>
    <xf numFmtId="164" fontId="2" fillId="0" borderId="0" xfId="1" applyNumberFormat="1" applyFont="1"/>
    <xf numFmtId="41" fontId="2" fillId="0" borderId="0" xfId="0" applyNumberFormat="1" applyFont="1"/>
    <xf numFmtId="10" fontId="2" fillId="0" borderId="0" xfId="0" applyNumberFormat="1" applyFont="1"/>
    <xf numFmtId="41" fontId="6" fillId="0" borderId="0" xfId="0" applyNumberFormat="1" applyFont="1"/>
    <xf numFmtId="6" fontId="2" fillId="0" borderId="0" xfId="0" applyNumberFormat="1" applyFont="1"/>
    <xf numFmtId="165" fontId="0" fillId="0" borderId="0" xfId="0" applyNumberFormat="1"/>
    <xf numFmtId="41" fontId="5" fillId="0" borderId="0" xfId="0" applyNumberFormat="1" applyFont="1" applyAlignment="1">
      <alignment horizontal="center"/>
    </xf>
    <xf numFmtId="41" fontId="0" fillId="2" borderId="1" xfId="0" applyNumberFormat="1" applyFill="1" applyBorder="1"/>
    <xf numFmtId="0" fontId="0" fillId="0" borderId="0" xfId="0" applyNumberFormat="1" applyAlignment="1">
      <alignment vertical="top" wrapText="1"/>
    </xf>
    <xf numFmtId="43" fontId="0" fillId="2" borderId="2" xfId="0" applyNumberFormat="1" applyFill="1" applyBorder="1"/>
    <xf numFmtId="43" fontId="0" fillId="2" borderId="3" xfId="0" applyNumberFormat="1" applyFill="1" applyBorder="1"/>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442844</xdr:colOff>
      <xdr:row>5</xdr:row>
      <xdr:rowOff>0</xdr:rowOff>
    </xdr:from>
    <xdr:to>
      <xdr:col>12</xdr:col>
      <xdr:colOff>442844</xdr:colOff>
      <xdr:row>5</xdr:row>
      <xdr:rowOff>1588</xdr:rowOff>
    </xdr:to>
    <xdr:cxnSp macro="">
      <xdr:nvCxnSpPr>
        <xdr:cNvPr id="5" name="Straight Connector 4"/>
        <xdr:cNvCxnSpPr/>
      </xdr:nvCxnSpPr>
      <xdr:spPr>
        <a:xfrm>
          <a:off x="845931" y="911087"/>
          <a:ext cx="8172174" cy="158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477665</xdr:colOff>
      <xdr:row>3</xdr:row>
      <xdr:rowOff>165895</xdr:rowOff>
    </xdr:from>
    <xdr:to>
      <xdr:col>2</xdr:col>
      <xdr:colOff>479253</xdr:colOff>
      <xdr:row>5</xdr:row>
      <xdr:rowOff>178595</xdr:rowOff>
    </xdr:to>
    <xdr:cxnSp macro="">
      <xdr:nvCxnSpPr>
        <xdr:cNvPr id="7" name="Straight Connector 6"/>
        <xdr:cNvCxnSpPr/>
      </xdr:nvCxnSpPr>
      <xdr:spPr>
        <a:xfrm rot="5400000">
          <a:off x="692978" y="900321"/>
          <a:ext cx="377135"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498371</xdr:colOff>
      <xdr:row>4</xdr:row>
      <xdr:rowOff>1623</xdr:rowOff>
    </xdr:from>
    <xdr:to>
      <xdr:col>3</xdr:col>
      <xdr:colOff>499959</xdr:colOff>
      <xdr:row>6</xdr:row>
      <xdr:rowOff>14323</xdr:rowOff>
    </xdr:to>
    <xdr:cxnSp macro="">
      <xdr:nvCxnSpPr>
        <xdr:cNvPr id="8" name="Straight Connector 7"/>
        <xdr:cNvCxnSpPr/>
      </xdr:nvCxnSpPr>
      <xdr:spPr>
        <a:xfrm rot="5400000">
          <a:off x="1530902" y="918266"/>
          <a:ext cx="377134"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484843</xdr:colOff>
      <xdr:row>3</xdr:row>
      <xdr:rowOff>173625</xdr:rowOff>
    </xdr:from>
    <xdr:to>
      <xdr:col>4</xdr:col>
      <xdr:colOff>486431</xdr:colOff>
      <xdr:row>6</xdr:row>
      <xdr:rowOff>4107</xdr:rowOff>
    </xdr:to>
    <xdr:cxnSp macro="">
      <xdr:nvCxnSpPr>
        <xdr:cNvPr id="9" name="Straight Connector 8"/>
        <xdr:cNvCxnSpPr/>
      </xdr:nvCxnSpPr>
      <xdr:spPr>
        <a:xfrm rot="5400000">
          <a:off x="2334592" y="908050"/>
          <a:ext cx="377134"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475456</xdr:colOff>
      <xdr:row>4</xdr:row>
      <xdr:rowOff>794</xdr:rowOff>
    </xdr:from>
    <xdr:to>
      <xdr:col>5</xdr:col>
      <xdr:colOff>477044</xdr:colOff>
      <xdr:row>6</xdr:row>
      <xdr:rowOff>13494</xdr:rowOff>
    </xdr:to>
    <xdr:cxnSp macro="">
      <xdr:nvCxnSpPr>
        <xdr:cNvPr id="10" name="Straight Connector 9"/>
        <xdr:cNvCxnSpPr/>
      </xdr:nvCxnSpPr>
      <xdr:spPr>
        <a:xfrm rot="5400000">
          <a:off x="3142422" y="917437"/>
          <a:ext cx="377134"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475456</xdr:colOff>
      <xdr:row>3</xdr:row>
      <xdr:rowOff>173072</xdr:rowOff>
    </xdr:from>
    <xdr:to>
      <xdr:col>6</xdr:col>
      <xdr:colOff>477044</xdr:colOff>
      <xdr:row>6</xdr:row>
      <xdr:rowOff>1622</xdr:rowOff>
    </xdr:to>
    <xdr:cxnSp macro="">
      <xdr:nvCxnSpPr>
        <xdr:cNvPr id="11" name="Straight Connector 10"/>
        <xdr:cNvCxnSpPr/>
      </xdr:nvCxnSpPr>
      <xdr:spPr>
        <a:xfrm rot="5400000">
          <a:off x="3960606" y="906531"/>
          <a:ext cx="375202"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489813</xdr:colOff>
      <xdr:row>3</xdr:row>
      <xdr:rowOff>172244</xdr:rowOff>
    </xdr:from>
    <xdr:to>
      <xdr:col>7</xdr:col>
      <xdr:colOff>491401</xdr:colOff>
      <xdr:row>6</xdr:row>
      <xdr:rowOff>794</xdr:rowOff>
    </xdr:to>
    <xdr:cxnSp macro="">
      <xdr:nvCxnSpPr>
        <xdr:cNvPr id="12" name="Straight Connector 11"/>
        <xdr:cNvCxnSpPr/>
      </xdr:nvCxnSpPr>
      <xdr:spPr>
        <a:xfrm rot="5400000">
          <a:off x="4792180" y="905703"/>
          <a:ext cx="375202"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493125</xdr:colOff>
      <xdr:row>3</xdr:row>
      <xdr:rowOff>172244</xdr:rowOff>
    </xdr:from>
    <xdr:to>
      <xdr:col>8</xdr:col>
      <xdr:colOff>494713</xdr:colOff>
      <xdr:row>6</xdr:row>
      <xdr:rowOff>794</xdr:rowOff>
    </xdr:to>
    <xdr:cxnSp macro="">
      <xdr:nvCxnSpPr>
        <xdr:cNvPr id="13" name="Straight Connector 12"/>
        <xdr:cNvCxnSpPr/>
      </xdr:nvCxnSpPr>
      <xdr:spPr>
        <a:xfrm rot="5400000">
          <a:off x="5612709" y="905703"/>
          <a:ext cx="375202"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463860</xdr:colOff>
      <xdr:row>4</xdr:row>
      <xdr:rowOff>6315</xdr:rowOff>
    </xdr:from>
    <xdr:to>
      <xdr:col>9</xdr:col>
      <xdr:colOff>465448</xdr:colOff>
      <xdr:row>6</xdr:row>
      <xdr:rowOff>19015</xdr:rowOff>
    </xdr:to>
    <xdr:cxnSp macro="">
      <xdr:nvCxnSpPr>
        <xdr:cNvPr id="14" name="Straight Connector 13"/>
        <xdr:cNvCxnSpPr/>
      </xdr:nvCxnSpPr>
      <xdr:spPr>
        <a:xfrm rot="5400000">
          <a:off x="6399696" y="922958"/>
          <a:ext cx="377134"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470762</xdr:colOff>
      <xdr:row>3</xdr:row>
      <xdr:rowOff>166446</xdr:rowOff>
    </xdr:from>
    <xdr:to>
      <xdr:col>10</xdr:col>
      <xdr:colOff>472350</xdr:colOff>
      <xdr:row>5</xdr:row>
      <xdr:rowOff>179145</xdr:rowOff>
    </xdr:to>
    <xdr:cxnSp macro="">
      <xdr:nvCxnSpPr>
        <xdr:cNvPr id="15" name="Straight Connector 14"/>
        <xdr:cNvCxnSpPr/>
      </xdr:nvCxnSpPr>
      <xdr:spPr>
        <a:xfrm rot="5400000">
          <a:off x="7223815" y="900871"/>
          <a:ext cx="377134"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249859</xdr:colOff>
      <xdr:row>2</xdr:row>
      <xdr:rowOff>55494</xdr:rowOff>
    </xdr:from>
    <xdr:to>
      <xdr:col>2</xdr:col>
      <xdr:colOff>770559</xdr:colOff>
      <xdr:row>3</xdr:row>
      <xdr:rowOff>106294</xdr:rowOff>
    </xdr:to>
    <xdr:sp macro="" textlink="">
      <xdr:nvSpPr>
        <xdr:cNvPr id="17" name="TextBox 16"/>
        <xdr:cNvSpPr txBox="1"/>
      </xdr:nvSpPr>
      <xdr:spPr>
        <a:xfrm>
          <a:off x="652946" y="419929"/>
          <a:ext cx="520700" cy="233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0</a:t>
          </a:r>
        </a:p>
        <a:p>
          <a:endParaRPr lang="en-US" sz="1100"/>
        </a:p>
      </xdr:txBody>
    </xdr:sp>
    <xdr:clientData/>
  </xdr:twoCellAnchor>
  <xdr:twoCellAnchor>
    <xdr:from>
      <xdr:col>3</xdr:col>
      <xdr:colOff>212035</xdr:colOff>
      <xdr:row>2</xdr:row>
      <xdr:rowOff>75371</xdr:rowOff>
    </xdr:from>
    <xdr:to>
      <xdr:col>3</xdr:col>
      <xdr:colOff>732735</xdr:colOff>
      <xdr:row>3</xdr:row>
      <xdr:rowOff>126171</xdr:rowOff>
    </xdr:to>
    <xdr:sp macro="" textlink="">
      <xdr:nvSpPr>
        <xdr:cNvPr id="18" name="TextBox 17"/>
        <xdr:cNvSpPr txBox="1"/>
      </xdr:nvSpPr>
      <xdr:spPr>
        <a:xfrm>
          <a:off x="1432339" y="439806"/>
          <a:ext cx="520700" cy="233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1</a:t>
          </a:r>
        </a:p>
        <a:p>
          <a:endParaRPr lang="en-US" sz="1100"/>
        </a:p>
      </xdr:txBody>
    </xdr:sp>
    <xdr:clientData/>
  </xdr:twoCellAnchor>
  <xdr:twoCellAnchor>
    <xdr:from>
      <xdr:col>4</xdr:col>
      <xdr:colOff>265872</xdr:colOff>
      <xdr:row>2</xdr:row>
      <xdr:rowOff>86415</xdr:rowOff>
    </xdr:from>
    <xdr:to>
      <xdr:col>4</xdr:col>
      <xdr:colOff>786572</xdr:colOff>
      <xdr:row>3</xdr:row>
      <xdr:rowOff>137215</xdr:rowOff>
    </xdr:to>
    <xdr:sp macro="" textlink="">
      <xdr:nvSpPr>
        <xdr:cNvPr id="19" name="TextBox 18"/>
        <xdr:cNvSpPr txBox="1"/>
      </xdr:nvSpPr>
      <xdr:spPr>
        <a:xfrm>
          <a:off x="2303394" y="450850"/>
          <a:ext cx="520700" cy="233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2</a:t>
          </a:r>
        </a:p>
        <a:p>
          <a:endParaRPr lang="en-US" sz="1100"/>
        </a:p>
      </xdr:txBody>
    </xdr:sp>
    <xdr:clientData/>
  </xdr:twoCellAnchor>
  <xdr:twoCellAnchor>
    <xdr:from>
      <xdr:col>5</xdr:col>
      <xdr:colOff>221421</xdr:colOff>
      <xdr:row>2</xdr:row>
      <xdr:rowOff>88900</xdr:rowOff>
    </xdr:from>
    <xdr:to>
      <xdr:col>5</xdr:col>
      <xdr:colOff>742121</xdr:colOff>
      <xdr:row>3</xdr:row>
      <xdr:rowOff>139700</xdr:rowOff>
    </xdr:to>
    <xdr:sp macro="" textlink="">
      <xdr:nvSpPr>
        <xdr:cNvPr id="20" name="TextBox 19"/>
        <xdr:cNvSpPr txBox="1"/>
      </xdr:nvSpPr>
      <xdr:spPr>
        <a:xfrm>
          <a:off x="3076160" y="453335"/>
          <a:ext cx="520700" cy="233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3</a:t>
          </a:r>
        </a:p>
        <a:p>
          <a:endParaRPr lang="en-US" sz="1100"/>
        </a:p>
      </xdr:txBody>
    </xdr:sp>
    <xdr:clientData/>
  </xdr:twoCellAnchor>
  <xdr:twoCellAnchor>
    <xdr:from>
      <xdr:col>6</xdr:col>
      <xdr:colOff>260350</xdr:colOff>
      <xdr:row>2</xdr:row>
      <xdr:rowOff>94422</xdr:rowOff>
    </xdr:from>
    <xdr:to>
      <xdr:col>6</xdr:col>
      <xdr:colOff>781050</xdr:colOff>
      <xdr:row>3</xdr:row>
      <xdr:rowOff>145222</xdr:rowOff>
    </xdr:to>
    <xdr:sp macro="" textlink="">
      <xdr:nvSpPr>
        <xdr:cNvPr id="21" name="TextBox 20"/>
        <xdr:cNvSpPr txBox="1"/>
      </xdr:nvSpPr>
      <xdr:spPr>
        <a:xfrm>
          <a:off x="3932307" y="458857"/>
          <a:ext cx="520700" cy="233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4</a:t>
          </a:r>
        </a:p>
        <a:p>
          <a:endParaRPr lang="en-US" sz="1100"/>
        </a:p>
      </xdr:txBody>
    </xdr:sp>
    <xdr:clientData/>
  </xdr:twoCellAnchor>
  <xdr:twoCellAnchor>
    <xdr:from>
      <xdr:col>7</xdr:col>
      <xdr:colOff>316671</xdr:colOff>
      <xdr:row>2</xdr:row>
      <xdr:rowOff>107122</xdr:rowOff>
    </xdr:from>
    <xdr:to>
      <xdr:col>8</xdr:col>
      <xdr:colOff>176971</xdr:colOff>
      <xdr:row>3</xdr:row>
      <xdr:rowOff>157922</xdr:rowOff>
    </xdr:to>
    <xdr:sp macro="" textlink="">
      <xdr:nvSpPr>
        <xdr:cNvPr id="22" name="TextBox 21"/>
        <xdr:cNvSpPr txBox="1"/>
      </xdr:nvSpPr>
      <xdr:spPr>
        <a:xfrm>
          <a:off x="4805845" y="471557"/>
          <a:ext cx="677517" cy="233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5</a:t>
          </a:r>
        </a:p>
        <a:p>
          <a:endParaRPr lang="en-US" sz="1100"/>
        </a:p>
      </xdr:txBody>
    </xdr:sp>
    <xdr:clientData/>
  </xdr:twoCellAnchor>
  <xdr:twoCellAnchor>
    <xdr:from>
      <xdr:col>8</xdr:col>
      <xdr:colOff>287406</xdr:colOff>
      <xdr:row>2</xdr:row>
      <xdr:rowOff>120650</xdr:rowOff>
    </xdr:from>
    <xdr:to>
      <xdr:col>9</xdr:col>
      <xdr:colOff>147706</xdr:colOff>
      <xdr:row>3</xdr:row>
      <xdr:rowOff>171450</xdr:rowOff>
    </xdr:to>
    <xdr:sp macro="" textlink="">
      <xdr:nvSpPr>
        <xdr:cNvPr id="23" name="TextBox 22"/>
        <xdr:cNvSpPr txBox="1"/>
      </xdr:nvSpPr>
      <xdr:spPr>
        <a:xfrm>
          <a:off x="5593797" y="485085"/>
          <a:ext cx="677518" cy="233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6</a:t>
          </a:r>
        </a:p>
        <a:p>
          <a:endParaRPr lang="en-US" sz="1100"/>
        </a:p>
      </xdr:txBody>
    </xdr:sp>
    <xdr:clientData/>
  </xdr:twoCellAnchor>
  <xdr:twoCellAnchor>
    <xdr:from>
      <xdr:col>9</xdr:col>
      <xdr:colOff>259798</xdr:colOff>
      <xdr:row>2</xdr:row>
      <xdr:rowOff>114300</xdr:rowOff>
    </xdr:from>
    <xdr:to>
      <xdr:col>10</xdr:col>
      <xdr:colOff>120098</xdr:colOff>
      <xdr:row>3</xdr:row>
      <xdr:rowOff>165100</xdr:rowOff>
    </xdr:to>
    <xdr:sp macro="" textlink="">
      <xdr:nvSpPr>
        <xdr:cNvPr id="24" name="TextBox 23"/>
        <xdr:cNvSpPr txBox="1"/>
      </xdr:nvSpPr>
      <xdr:spPr>
        <a:xfrm>
          <a:off x="6383407" y="478735"/>
          <a:ext cx="677517" cy="233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7</a:t>
          </a:r>
        </a:p>
        <a:p>
          <a:endParaRPr lang="en-US" sz="1100"/>
        </a:p>
      </xdr:txBody>
    </xdr:sp>
    <xdr:clientData/>
  </xdr:twoCellAnchor>
  <xdr:twoCellAnchor>
    <xdr:from>
      <xdr:col>10</xdr:col>
      <xdr:colOff>284646</xdr:colOff>
      <xdr:row>2</xdr:row>
      <xdr:rowOff>101600</xdr:rowOff>
    </xdr:from>
    <xdr:to>
      <xdr:col>10</xdr:col>
      <xdr:colOff>805346</xdr:colOff>
      <xdr:row>3</xdr:row>
      <xdr:rowOff>152400</xdr:rowOff>
    </xdr:to>
    <xdr:sp macro="" textlink="">
      <xdr:nvSpPr>
        <xdr:cNvPr id="25" name="TextBox 24"/>
        <xdr:cNvSpPr txBox="1"/>
      </xdr:nvSpPr>
      <xdr:spPr>
        <a:xfrm>
          <a:off x="7225472" y="466035"/>
          <a:ext cx="520700" cy="233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8</a:t>
          </a:r>
        </a:p>
        <a:p>
          <a:endParaRPr lang="en-US" sz="1100"/>
        </a:p>
      </xdr:txBody>
    </xdr:sp>
    <xdr:clientData/>
  </xdr:twoCellAnchor>
  <xdr:twoCellAnchor>
    <xdr:from>
      <xdr:col>11</xdr:col>
      <xdr:colOff>268357</xdr:colOff>
      <xdr:row>2</xdr:row>
      <xdr:rowOff>101600</xdr:rowOff>
    </xdr:from>
    <xdr:to>
      <xdr:col>12</xdr:col>
      <xdr:colOff>128657</xdr:colOff>
      <xdr:row>3</xdr:row>
      <xdr:rowOff>152400</xdr:rowOff>
    </xdr:to>
    <xdr:sp macro="" textlink="">
      <xdr:nvSpPr>
        <xdr:cNvPr id="26" name="TextBox 25"/>
        <xdr:cNvSpPr txBox="1"/>
      </xdr:nvSpPr>
      <xdr:spPr>
        <a:xfrm>
          <a:off x="8026400" y="466035"/>
          <a:ext cx="677518" cy="233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9</a:t>
          </a:r>
        </a:p>
        <a:p>
          <a:endParaRPr lang="en-US" sz="1100"/>
        </a:p>
      </xdr:txBody>
    </xdr:sp>
    <xdr:clientData/>
  </xdr:twoCellAnchor>
  <xdr:twoCellAnchor>
    <xdr:from>
      <xdr:col>11</xdr:col>
      <xdr:colOff>476284</xdr:colOff>
      <xdr:row>4</xdr:row>
      <xdr:rowOff>7420</xdr:rowOff>
    </xdr:from>
    <xdr:to>
      <xdr:col>11</xdr:col>
      <xdr:colOff>477872</xdr:colOff>
      <xdr:row>6</xdr:row>
      <xdr:rowOff>18188</xdr:rowOff>
    </xdr:to>
    <xdr:cxnSp macro="">
      <xdr:nvCxnSpPr>
        <xdr:cNvPr id="28" name="Straight Connector 27"/>
        <xdr:cNvCxnSpPr/>
      </xdr:nvCxnSpPr>
      <xdr:spPr>
        <a:xfrm rot="5400000">
          <a:off x="8047520" y="923097"/>
          <a:ext cx="375202"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122582</xdr:colOff>
      <xdr:row>2</xdr:row>
      <xdr:rowOff>95250</xdr:rowOff>
    </xdr:from>
    <xdr:to>
      <xdr:col>13</xdr:col>
      <xdr:colOff>78132</xdr:colOff>
      <xdr:row>3</xdr:row>
      <xdr:rowOff>146050</xdr:rowOff>
    </xdr:to>
    <xdr:sp macro="" textlink="">
      <xdr:nvSpPr>
        <xdr:cNvPr id="30" name="TextBox 29"/>
        <xdr:cNvSpPr txBox="1"/>
      </xdr:nvSpPr>
      <xdr:spPr>
        <a:xfrm>
          <a:off x="8697843" y="459685"/>
          <a:ext cx="772767" cy="2330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 10</a:t>
          </a:r>
        </a:p>
        <a:p>
          <a:endParaRPr lang="en-US" sz="1100" baseline="0"/>
        </a:p>
        <a:p>
          <a:endParaRPr lang="en-US" sz="1100"/>
        </a:p>
      </xdr:txBody>
    </xdr:sp>
    <xdr:clientData/>
  </xdr:twoCellAnchor>
  <xdr:twoCellAnchor>
    <xdr:from>
      <xdr:col>12</xdr:col>
      <xdr:colOff>437356</xdr:colOff>
      <xdr:row>3</xdr:row>
      <xdr:rowOff>178319</xdr:rowOff>
    </xdr:from>
    <xdr:to>
      <xdr:col>12</xdr:col>
      <xdr:colOff>438944</xdr:colOff>
      <xdr:row>6</xdr:row>
      <xdr:rowOff>8801</xdr:rowOff>
    </xdr:to>
    <xdr:cxnSp macro="">
      <xdr:nvCxnSpPr>
        <xdr:cNvPr id="45" name="Straight Connector 44"/>
        <xdr:cNvCxnSpPr/>
      </xdr:nvCxnSpPr>
      <xdr:spPr>
        <a:xfrm rot="5400000">
          <a:off x="8824844" y="912744"/>
          <a:ext cx="377134"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442844</xdr:colOff>
      <xdr:row>5</xdr:row>
      <xdr:rowOff>0</xdr:rowOff>
    </xdr:from>
    <xdr:to>
      <xdr:col>12</xdr:col>
      <xdr:colOff>442844</xdr:colOff>
      <xdr:row>5</xdr:row>
      <xdr:rowOff>1588</xdr:rowOff>
    </xdr:to>
    <xdr:cxnSp macro="">
      <xdr:nvCxnSpPr>
        <xdr:cNvPr id="2" name="Straight Connector 1"/>
        <xdr:cNvCxnSpPr/>
      </xdr:nvCxnSpPr>
      <xdr:spPr>
        <a:xfrm>
          <a:off x="842894" y="920750"/>
          <a:ext cx="8191500" cy="158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477665</xdr:colOff>
      <xdr:row>3</xdr:row>
      <xdr:rowOff>165895</xdr:rowOff>
    </xdr:from>
    <xdr:to>
      <xdr:col>2</xdr:col>
      <xdr:colOff>479253</xdr:colOff>
      <xdr:row>5</xdr:row>
      <xdr:rowOff>178595</xdr:rowOff>
    </xdr:to>
    <xdr:cxnSp macro="">
      <xdr:nvCxnSpPr>
        <xdr:cNvPr id="3" name="Straight Connector 2"/>
        <xdr:cNvCxnSpPr/>
      </xdr:nvCxnSpPr>
      <xdr:spPr>
        <a:xfrm rot="5400000">
          <a:off x="688009" y="908051"/>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498371</xdr:colOff>
      <xdr:row>4</xdr:row>
      <xdr:rowOff>1623</xdr:rowOff>
    </xdr:from>
    <xdr:to>
      <xdr:col>3</xdr:col>
      <xdr:colOff>499959</xdr:colOff>
      <xdr:row>6</xdr:row>
      <xdr:rowOff>14323</xdr:rowOff>
    </xdr:to>
    <xdr:cxnSp macro="">
      <xdr:nvCxnSpPr>
        <xdr:cNvPr id="4" name="Straight Connector 3"/>
        <xdr:cNvCxnSpPr/>
      </xdr:nvCxnSpPr>
      <xdr:spPr>
        <a:xfrm rot="5400000">
          <a:off x="1527865" y="927929"/>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484843</xdr:colOff>
      <xdr:row>3</xdr:row>
      <xdr:rowOff>173625</xdr:rowOff>
    </xdr:from>
    <xdr:to>
      <xdr:col>4</xdr:col>
      <xdr:colOff>486431</xdr:colOff>
      <xdr:row>6</xdr:row>
      <xdr:rowOff>4107</xdr:rowOff>
    </xdr:to>
    <xdr:cxnSp macro="">
      <xdr:nvCxnSpPr>
        <xdr:cNvPr id="5" name="Straight Connector 4"/>
        <xdr:cNvCxnSpPr/>
      </xdr:nvCxnSpPr>
      <xdr:spPr>
        <a:xfrm rot="5400000">
          <a:off x="2332521" y="916747"/>
          <a:ext cx="382932"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475456</xdr:colOff>
      <xdr:row>4</xdr:row>
      <xdr:rowOff>794</xdr:rowOff>
    </xdr:from>
    <xdr:to>
      <xdr:col>5</xdr:col>
      <xdr:colOff>477044</xdr:colOff>
      <xdr:row>6</xdr:row>
      <xdr:rowOff>13494</xdr:rowOff>
    </xdr:to>
    <xdr:cxnSp macro="">
      <xdr:nvCxnSpPr>
        <xdr:cNvPr id="6" name="Straight Connector 5"/>
        <xdr:cNvCxnSpPr/>
      </xdr:nvCxnSpPr>
      <xdr:spPr>
        <a:xfrm rot="5400000">
          <a:off x="3143250" y="92710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475456</xdr:colOff>
      <xdr:row>3</xdr:row>
      <xdr:rowOff>173072</xdr:rowOff>
    </xdr:from>
    <xdr:to>
      <xdr:col>6</xdr:col>
      <xdr:colOff>477044</xdr:colOff>
      <xdr:row>6</xdr:row>
      <xdr:rowOff>1622</xdr:rowOff>
    </xdr:to>
    <xdr:cxnSp macro="">
      <xdr:nvCxnSpPr>
        <xdr:cNvPr id="7" name="Straight Connector 6"/>
        <xdr:cNvCxnSpPr/>
      </xdr:nvCxnSpPr>
      <xdr:spPr>
        <a:xfrm rot="5400000">
          <a:off x="3962400" y="915228"/>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489813</xdr:colOff>
      <xdr:row>3</xdr:row>
      <xdr:rowOff>172244</xdr:rowOff>
    </xdr:from>
    <xdr:to>
      <xdr:col>7</xdr:col>
      <xdr:colOff>491401</xdr:colOff>
      <xdr:row>6</xdr:row>
      <xdr:rowOff>794</xdr:rowOff>
    </xdr:to>
    <xdr:cxnSp macro="">
      <xdr:nvCxnSpPr>
        <xdr:cNvPr id="8" name="Straight Connector 7"/>
        <xdr:cNvCxnSpPr/>
      </xdr:nvCxnSpPr>
      <xdr:spPr>
        <a:xfrm rot="5400000">
          <a:off x="4795907" y="91440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493125</xdr:colOff>
      <xdr:row>3</xdr:row>
      <xdr:rowOff>172244</xdr:rowOff>
    </xdr:from>
    <xdr:to>
      <xdr:col>8</xdr:col>
      <xdr:colOff>494713</xdr:colOff>
      <xdr:row>6</xdr:row>
      <xdr:rowOff>794</xdr:rowOff>
    </xdr:to>
    <xdr:cxnSp macro="">
      <xdr:nvCxnSpPr>
        <xdr:cNvPr id="9" name="Straight Connector 8"/>
        <xdr:cNvCxnSpPr/>
      </xdr:nvCxnSpPr>
      <xdr:spPr>
        <a:xfrm rot="5400000">
          <a:off x="5618369" y="91440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463860</xdr:colOff>
      <xdr:row>4</xdr:row>
      <xdr:rowOff>6315</xdr:rowOff>
    </xdr:from>
    <xdr:to>
      <xdr:col>9</xdr:col>
      <xdr:colOff>465448</xdr:colOff>
      <xdr:row>6</xdr:row>
      <xdr:rowOff>19015</xdr:rowOff>
    </xdr:to>
    <xdr:cxnSp macro="">
      <xdr:nvCxnSpPr>
        <xdr:cNvPr id="10" name="Straight Connector 9"/>
        <xdr:cNvCxnSpPr/>
      </xdr:nvCxnSpPr>
      <xdr:spPr>
        <a:xfrm rot="5400000">
          <a:off x="6408254" y="932621"/>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470762</xdr:colOff>
      <xdr:row>3</xdr:row>
      <xdr:rowOff>166446</xdr:rowOff>
    </xdr:from>
    <xdr:to>
      <xdr:col>10</xdr:col>
      <xdr:colOff>472350</xdr:colOff>
      <xdr:row>5</xdr:row>
      <xdr:rowOff>179145</xdr:rowOff>
    </xdr:to>
    <xdr:cxnSp macro="">
      <xdr:nvCxnSpPr>
        <xdr:cNvPr id="11" name="Straight Connector 10"/>
        <xdr:cNvCxnSpPr/>
      </xdr:nvCxnSpPr>
      <xdr:spPr>
        <a:xfrm rot="5400000">
          <a:off x="7234306" y="908602"/>
          <a:ext cx="380999"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249859</xdr:colOff>
      <xdr:row>2</xdr:row>
      <xdr:rowOff>55494</xdr:rowOff>
    </xdr:from>
    <xdr:to>
      <xdr:col>2</xdr:col>
      <xdr:colOff>770559</xdr:colOff>
      <xdr:row>3</xdr:row>
      <xdr:rowOff>106294</xdr:rowOff>
    </xdr:to>
    <xdr:sp macro="" textlink="">
      <xdr:nvSpPr>
        <xdr:cNvPr id="12" name="TextBox 11"/>
        <xdr:cNvSpPr txBox="1"/>
      </xdr:nvSpPr>
      <xdr:spPr>
        <a:xfrm>
          <a:off x="649909" y="423794"/>
          <a:ext cx="52070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0</a:t>
          </a:r>
        </a:p>
        <a:p>
          <a:endParaRPr lang="en-US" sz="1100"/>
        </a:p>
      </xdr:txBody>
    </xdr:sp>
    <xdr:clientData/>
  </xdr:twoCellAnchor>
  <xdr:twoCellAnchor>
    <xdr:from>
      <xdr:col>3</xdr:col>
      <xdr:colOff>212035</xdr:colOff>
      <xdr:row>2</xdr:row>
      <xdr:rowOff>75371</xdr:rowOff>
    </xdr:from>
    <xdr:to>
      <xdr:col>3</xdr:col>
      <xdr:colOff>732735</xdr:colOff>
      <xdr:row>3</xdr:row>
      <xdr:rowOff>126171</xdr:rowOff>
    </xdr:to>
    <xdr:sp macro="" textlink="">
      <xdr:nvSpPr>
        <xdr:cNvPr id="13" name="TextBox 12"/>
        <xdr:cNvSpPr txBox="1"/>
      </xdr:nvSpPr>
      <xdr:spPr>
        <a:xfrm>
          <a:off x="1431235" y="443671"/>
          <a:ext cx="52070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1</a:t>
          </a:r>
        </a:p>
        <a:p>
          <a:endParaRPr lang="en-US" sz="1100"/>
        </a:p>
      </xdr:txBody>
    </xdr:sp>
    <xdr:clientData/>
  </xdr:twoCellAnchor>
  <xdr:twoCellAnchor>
    <xdr:from>
      <xdr:col>4</xdr:col>
      <xdr:colOff>265872</xdr:colOff>
      <xdr:row>2</xdr:row>
      <xdr:rowOff>86415</xdr:rowOff>
    </xdr:from>
    <xdr:to>
      <xdr:col>4</xdr:col>
      <xdr:colOff>786572</xdr:colOff>
      <xdr:row>3</xdr:row>
      <xdr:rowOff>137215</xdr:rowOff>
    </xdr:to>
    <xdr:sp macro="" textlink="">
      <xdr:nvSpPr>
        <xdr:cNvPr id="14" name="TextBox 13"/>
        <xdr:cNvSpPr txBox="1"/>
      </xdr:nvSpPr>
      <xdr:spPr>
        <a:xfrm>
          <a:off x="2304222" y="454715"/>
          <a:ext cx="52070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2</a:t>
          </a:r>
        </a:p>
        <a:p>
          <a:endParaRPr lang="en-US" sz="1100"/>
        </a:p>
      </xdr:txBody>
    </xdr:sp>
    <xdr:clientData/>
  </xdr:twoCellAnchor>
  <xdr:twoCellAnchor>
    <xdr:from>
      <xdr:col>5</xdr:col>
      <xdr:colOff>221421</xdr:colOff>
      <xdr:row>2</xdr:row>
      <xdr:rowOff>88900</xdr:rowOff>
    </xdr:from>
    <xdr:to>
      <xdr:col>5</xdr:col>
      <xdr:colOff>742121</xdr:colOff>
      <xdr:row>3</xdr:row>
      <xdr:rowOff>139700</xdr:rowOff>
    </xdr:to>
    <xdr:sp macro="" textlink="">
      <xdr:nvSpPr>
        <xdr:cNvPr id="15" name="TextBox 14"/>
        <xdr:cNvSpPr txBox="1"/>
      </xdr:nvSpPr>
      <xdr:spPr>
        <a:xfrm>
          <a:off x="3078921" y="457200"/>
          <a:ext cx="52070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3</a:t>
          </a:r>
        </a:p>
        <a:p>
          <a:endParaRPr lang="en-US" sz="1100"/>
        </a:p>
      </xdr:txBody>
    </xdr:sp>
    <xdr:clientData/>
  </xdr:twoCellAnchor>
  <xdr:twoCellAnchor>
    <xdr:from>
      <xdr:col>6</xdr:col>
      <xdr:colOff>260350</xdr:colOff>
      <xdr:row>2</xdr:row>
      <xdr:rowOff>94422</xdr:rowOff>
    </xdr:from>
    <xdr:to>
      <xdr:col>6</xdr:col>
      <xdr:colOff>781050</xdr:colOff>
      <xdr:row>3</xdr:row>
      <xdr:rowOff>145222</xdr:rowOff>
    </xdr:to>
    <xdr:sp macro="" textlink="">
      <xdr:nvSpPr>
        <xdr:cNvPr id="16" name="TextBox 15"/>
        <xdr:cNvSpPr txBox="1"/>
      </xdr:nvSpPr>
      <xdr:spPr>
        <a:xfrm>
          <a:off x="3937000" y="462722"/>
          <a:ext cx="52070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4</a:t>
          </a:r>
        </a:p>
        <a:p>
          <a:endParaRPr lang="en-US" sz="1100"/>
        </a:p>
      </xdr:txBody>
    </xdr:sp>
    <xdr:clientData/>
  </xdr:twoCellAnchor>
  <xdr:twoCellAnchor>
    <xdr:from>
      <xdr:col>7</xdr:col>
      <xdr:colOff>316671</xdr:colOff>
      <xdr:row>2</xdr:row>
      <xdr:rowOff>107122</xdr:rowOff>
    </xdr:from>
    <xdr:to>
      <xdr:col>8</xdr:col>
      <xdr:colOff>176971</xdr:colOff>
      <xdr:row>3</xdr:row>
      <xdr:rowOff>157922</xdr:rowOff>
    </xdr:to>
    <xdr:sp macro="" textlink="">
      <xdr:nvSpPr>
        <xdr:cNvPr id="17" name="TextBox 16"/>
        <xdr:cNvSpPr txBox="1"/>
      </xdr:nvSpPr>
      <xdr:spPr>
        <a:xfrm>
          <a:off x="4812471" y="475422"/>
          <a:ext cx="67945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5</a:t>
          </a:r>
        </a:p>
        <a:p>
          <a:endParaRPr lang="en-US" sz="1100"/>
        </a:p>
      </xdr:txBody>
    </xdr:sp>
    <xdr:clientData/>
  </xdr:twoCellAnchor>
  <xdr:twoCellAnchor>
    <xdr:from>
      <xdr:col>8</xdr:col>
      <xdr:colOff>287406</xdr:colOff>
      <xdr:row>2</xdr:row>
      <xdr:rowOff>120650</xdr:rowOff>
    </xdr:from>
    <xdr:to>
      <xdr:col>9</xdr:col>
      <xdr:colOff>147706</xdr:colOff>
      <xdr:row>3</xdr:row>
      <xdr:rowOff>171450</xdr:rowOff>
    </xdr:to>
    <xdr:sp macro="" textlink="">
      <xdr:nvSpPr>
        <xdr:cNvPr id="18" name="TextBox 17"/>
        <xdr:cNvSpPr txBox="1"/>
      </xdr:nvSpPr>
      <xdr:spPr>
        <a:xfrm>
          <a:off x="5602356" y="488950"/>
          <a:ext cx="67945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6</a:t>
          </a:r>
        </a:p>
        <a:p>
          <a:endParaRPr lang="en-US" sz="1100"/>
        </a:p>
      </xdr:txBody>
    </xdr:sp>
    <xdr:clientData/>
  </xdr:twoCellAnchor>
  <xdr:twoCellAnchor>
    <xdr:from>
      <xdr:col>9</xdr:col>
      <xdr:colOff>259798</xdr:colOff>
      <xdr:row>2</xdr:row>
      <xdr:rowOff>114300</xdr:rowOff>
    </xdr:from>
    <xdr:to>
      <xdr:col>10</xdr:col>
      <xdr:colOff>120098</xdr:colOff>
      <xdr:row>3</xdr:row>
      <xdr:rowOff>165100</xdr:rowOff>
    </xdr:to>
    <xdr:sp macro="" textlink="">
      <xdr:nvSpPr>
        <xdr:cNvPr id="19" name="TextBox 18"/>
        <xdr:cNvSpPr txBox="1"/>
      </xdr:nvSpPr>
      <xdr:spPr>
        <a:xfrm>
          <a:off x="6393898" y="482600"/>
          <a:ext cx="67945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7</a:t>
          </a:r>
        </a:p>
        <a:p>
          <a:endParaRPr lang="en-US" sz="1100"/>
        </a:p>
      </xdr:txBody>
    </xdr:sp>
    <xdr:clientData/>
  </xdr:twoCellAnchor>
  <xdr:twoCellAnchor>
    <xdr:from>
      <xdr:col>10</xdr:col>
      <xdr:colOff>284646</xdr:colOff>
      <xdr:row>2</xdr:row>
      <xdr:rowOff>101600</xdr:rowOff>
    </xdr:from>
    <xdr:to>
      <xdr:col>10</xdr:col>
      <xdr:colOff>805346</xdr:colOff>
      <xdr:row>3</xdr:row>
      <xdr:rowOff>152400</xdr:rowOff>
    </xdr:to>
    <xdr:sp macro="" textlink="">
      <xdr:nvSpPr>
        <xdr:cNvPr id="20" name="TextBox 19"/>
        <xdr:cNvSpPr txBox="1"/>
      </xdr:nvSpPr>
      <xdr:spPr>
        <a:xfrm>
          <a:off x="7237896" y="469900"/>
          <a:ext cx="52070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8</a:t>
          </a:r>
        </a:p>
        <a:p>
          <a:endParaRPr lang="en-US" sz="1100"/>
        </a:p>
      </xdr:txBody>
    </xdr:sp>
    <xdr:clientData/>
  </xdr:twoCellAnchor>
  <xdr:twoCellAnchor>
    <xdr:from>
      <xdr:col>11</xdr:col>
      <xdr:colOff>268357</xdr:colOff>
      <xdr:row>2</xdr:row>
      <xdr:rowOff>101600</xdr:rowOff>
    </xdr:from>
    <xdr:to>
      <xdr:col>12</xdr:col>
      <xdr:colOff>128657</xdr:colOff>
      <xdr:row>3</xdr:row>
      <xdr:rowOff>152400</xdr:rowOff>
    </xdr:to>
    <xdr:sp macro="" textlink="">
      <xdr:nvSpPr>
        <xdr:cNvPr id="21" name="TextBox 20"/>
        <xdr:cNvSpPr txBox="1"/>
      </xdr:nvSpPr>
      <xdr:spPr>
        <a:xfrm>
          <a:off x="8040757" y="469900"/>
          <a:ext cx="67945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9</a:t>
          </a:r>
        </a:p>
        <a:p>
          <a:endParaRPr lang="en-US" sz="1100"/>
        </a:p>
      </xdr:txBody>
    </xdr:sp>
    <xdr:clientData/>
  </xdr:twoCellAnchor>
  <xdr:twoCellAnchor>
    <xdr:from>
      <xdr:col>11</xdr:col>
      <xdr:colOff>476284</xdr:colOff>
      <xdr:row>4</xdr:row>
      <xdr:rowOff>7420</xdr:rowOff>
    </xdr:from>
    <xdr:to>
      <xdr:col>11</xdr:col>
      <xdr:colOff>477872</xdr:colOff>
      <xdr:row>6</xdr:row>
      <xdr:rowOff>18188</xdr:rowOff>
    </xdr:to>
    <xdr:cxnSp macro="">
      <xdr:nvCxnSpPr>
        <xdr:cNvPr id="22" name="Straight Connector 21"/>
        <xdr:cNvCxnSpPr/>
      </xdr:nvCxnSpPr>
      <xdr:spPr>
        <a:xfrm rot="5400000">
          <a:off x="8059944" y="932760"/>
          <a:ext cx="379068"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122582</xdr:colOff>
      <xdr:row>2</xdr:row>
      <xdr:rowOff>95250</xdr:rowOff>
    </xdr:from>
    <xdr:to>
      <xdr:col>13</xdr:col>
      <xdr:colOff>78132</xdr:colOff>
      <xdr:row>3</xdr:row>
      <xdr:rowOff>146050</xdr:rowOff>
    </xdr:to>
    <xdr:sp macro="" textlink="">
      <xdr:nvSpPr>
        <xdr:cNvPr id="23" name="TextBox 22"/>
        <xdr:cNvSpPr txBox="1"/>
      </xdr:nvSpPr>
      <xdr:spPr>
        <a:xfrm>
          <a:off x="8714132" y="463550"/>
          <a:ext cx="77470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 10</a:t>
          </a:r>
        </a:p>
        <a:p>
          <a:endParaRPr lang="en-US" sz="1100" baseline="0"/>
        </a:p>
        <a:p>
          <a:endParaRPr lang="en-US" sz="1100"/>
        </a:p>
      </xdr:txBody>
    </xdr:sp>
    <xdr:clientData/>
  </xdr:twoCellAnchor>
  <xdr:twoCellAnchor>
    <xdr:from>
      <xdr:col>12</xdr:col>
      <xdr:colOff>437356</xdr:colOff>
      <xdr:row>3</xdr:row>
      <xdr:rowOff>178319</xdr:rowOff>
    </xdr:from>
    <xdr:to>
      <xdr:col>12</xdr:col>
      <xdr:colOff>438944</xdr:colOff>
      <xdr:row>6</xdr:row>
      <xdr:rowOff>8801</xdr:rowOff>
    </xdr:to>
    <xdr:cxnSp macro="">
      <xdr:nvCxnSpPr>
        <xdr:cNvPr id="24" name="Straight Connector 23"/>
        <xdr:cNvCxnSpPr/>
      </xdr:nvCxnSpPr>
      <xdr:spPr>
        <a:xfrm rot="5400000">
          <a:off x="8838234" y="921441"/>
          <a:ext cx="382932"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442844</xdr:colOff>
      <xdr:row>5</xdr:row>
      <xdr:rowOff>0</xdr:rowOff>
    </xdr:from>
    <xdr:to>
      <xdr:col>12</xdr:col>
      <xdr:colOff>442844</xdr:colOff>
      <xdr:row>5</xdr:row>
      <xdr:rowOff>1588</xdr:rowOff>
    </xdr:to>
    <xdr:cxnSp macro="">
      <xdr:nvCxnSpPr>
        <xdr:cNvPr id="2" name="Straight Connector 1"/>
        <xdr:cNvCxnSpPr/>
      </xdr:nvCxnSpPr>
      <xdr:spPr>
        <a:xfrm>
          <a:off x="842894" y="920750"/>
          <a:ext cx="8191500" cy="158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477665</xdr:colOff>
      <xdr:row>3</xdr:row>
      <xdr:rowOff>165895</xdr:rowOff>
    </xdr:from>
    <xdr:to>
      <xdr:col>2</xdr:col>
      <xdr:colOff>479253</xdr:colOff>
      <xdr:row>5</xdr:row>
      <xdr:rowOff>178595</xdr:rowOff>
    </xdr:to>
    <xdr:cxnSp macro="">
      <xdr:nvCxnSpPr>
        <xdr:cNvPr id="3" name="Straight Connector 2"/>
        <xdr:cNvCxnSpPr/>
      </xdr:nvCxnSpPr>
      <xdr:spPr>
        <a:xfrm rot="5400000">
          <a:off x="688009" y="908051"/>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475456</xdr:colOff>
      <xdr:row>4</xdr:row>
      <xdr:rowOff>794</xdr:rowOff>
    </xdr:from>
    <xdr:to>
      <xdr:col>5</xdr:col>
      <xdr:colOff>477044</xdr:colOff>
      <xdr:row>6</xdr:row>
      <xdr:rowOff>13494</xdr:rowOff>
    </xdr:to>
    <xdr:cxnSp macro="">
      <xdr:nvCxnSpPr>
        <xdr:cNvPr id="6" name="Straight Connector 5"/>
        <xdr:cNvCxnSpPr/>
      </xdr:nvCxnSpPr>
      <xdr:spPr>
        <a:xfrm rot="5400000">
          <a:off x="3143250" y="92710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475456</xdr:colOff>
      <xdr:row>3</xdr:row>
      <xdr:rowOff>173072</xdr:rowOff>
    </xdr:from>
    <xdr:to>
      <xdr:col>6</xdr:col>
      <xdr:colOff>477044</xdr:colOff>
      <xdr:row>6</xdr:row>
      <xdr:rowOff>1622</xdr:rowOff>
    </xdr:to>
    <xdr:cxnSp macro="">
      <xdr:nvCxnSpPr>
        <xdr:cNvPr id="7" name="Straight Connector 6"/>
        <xdr:cNvCxnSpPr/>
      </xdr:nvCxnSpPr>
      <xdr:spPr>
        <a:xfrm rot="5400000">
          <a:off x="3962400" y="915228"/>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489813</xdr:colOff>
      <xdr:row>3</xdr:row>
      <xdr:rowOff>172244</xdr:rowOff>
    </xdr:from>
    <xdr:to>
      <xdr:col>7</xdr:col>
      <xdr:colOff>491401</xdr:colOff>
      <xdr:row>6</xdr:row>
      <xdr:rowOff>794</xdr:rowOff>
    </xdr:to>
    <xdr:cxnSp macro="">
      <xdr:nvCxnSpPr>
        <xdr:cNvPr id="8" name="Straight Connector 7"/>
        <xdr:cNvCxnSpPr/>
      </xdr:nvCxnSpPr>
      <xdr:spPr>
        <a:xfrm rot="5400000">
          <a:off x="4795907" y="91440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463860</xdr:colOff>
      <xdr:row>4</xdr:row>
      <xdr:rowOff>6315</xdr:rowOff>
    </xdr:from>
    <xdr:to>
      <xdr:col>9</xdr:col>
      <xdr:colOff>465448</xdr:colOff>
      <xdr:row>6</xdr:row>
      <xdr:rowOff>19015</xdr:rowOff>
    </xdr:to>
    <xdr:cxnSp macro="">
      <xdr:nvCxnSpPr>
        <xdr:cNvPr id="10" name="Straight Connector 9"/>
        <xdr:cNvCxnSpPr/>
      </xdr:nvCxnSpPr>
      <xdr:spPr>
        <a:xfrm rot="5400000">
          <a:off x="6408254" y="932621"/>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470762</xdr:colOff>
      <xdr:row>3</xdr:row>
      <xdr:rowOff>166446</xdr:rowOff>
    </xdr:from>
    <xdr:to>
      <xdr:col>10</xdr:col>
      <xdr:colOff>472350</xdr:colOff>
      <xdr:row>5</xdr:row>
      <xdr:rowOff>179145</xdr:rowOff>
    </xdr:to>
    <xdr:cxnSp macro="">
      <xdr:nvCxnSpPr>
        <xdr:cNvPr id="11" name="Straight Connector 10"/>
        <xdr:cNvCxnSpPr/>
      </xdr:nvCxnSpPr>
      <xdr:spPr>
        <a:xfrm rot="5400000">
          <a:off x="7234306" y="908602"/>
          <a:ext cx="380999"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249859</xdr:colOff>
      <xdr:row>2</xdr:row>
      <xdr:rowOff>138044</xdr:rowOff>
    </xdr:from>
    <xdr:to>
      <xdr:col>2</xdr:col>
      <xdr:colOff>770559</xdr:colOff>
      <xdr:row>4</xdr:row>
      <xdr:rowOff>4694</xdr:rowOff>
    </xdr:to>
    <xdr:sp macro="" textlink="">
      <xdr:nvSpPr>
        <xdr:cNvPr id="12" name="TextBox 11"/>
        <xdr:cNvSpPr txBox="1"/>
      </xdr:nvSpPr>
      <xdr:spPr>
        <a:xfrm>
          <a:off x="649909" y="506344"/>
          <a:ext cx="52070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0</a:t>
          </a:r>
        </a:p>
        <a:p>
          <a:endParaRPr lang="en-US" sz="1100"/>
        </a:p>
      </xdr:txBody>
    </xdr:sp>
    <xdr:clientData/>
  </xdr:twoCellAnchor>
  <xdr:twoCellAnchor>
    <xdr:from>
      <xdr:col>11</xdr:col>
      <xdr:colOff>476284</xdr:colOff>
      <xdr:row>4</xdr:row>
      <xdr:rowOff>7420</xdr:rowOff>
    </xdr:from>
    <xdr:to>
      <xdr:col>11</xdr:col>
      <xdr:colOff>477872</xdr:colOff>
      <xdr:row>6</xdr:row>
      <xdr:rowOff>18188</xdr:rowOff>
    </xdr:to>
    <xdr:cxnSp macro="">
      <xdr:nvCxnSpPr>
        <xdr:cNvPr id="22" name="Straight Connector 21"/>
        <xdr:cNvCxnSpPr/>
      </xdr:nvCxnSpPr>
      <xdr:spPr>
        <a:xfrm rot="5400000">
          <a:off x="8059944" y="932760"/>
          <a:ext cx="379068"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437356</xdr:colOff>
      <xdr:row>3</xdr:row>
      <xdr:rowOff>178319</xdr:rowOff>
    </xdr:from>
    <xdr:to>
      <xdr:col>12</xdr:col>
      <xdr:colOff>438944</xdr:colOff>
      <xdr:row>6</xdr:row>
      <xdr:rowOff>8801</xdr:rowOff>
    </xdr:to>
    <xdr:cxnSp macro="">
      <xdr:nvCxnSpPr>
        <xdr:cNvPr id="24" name="Straight Connector 23"/>
        <xdr:cNvCxnSpPr/>
      </xdr:nvCxnSpPr>
      <xdr:spPr>
        <a:xfrm rot="5400000">
          <a:off x="8838234" y="921441"/>
          <a:ext cx="382932"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442844</xdr:colOff>
      <xdr:row>5</xdr:row>
      <xdr:rowOff>0</xdr:rowOff>
    </xdr:from>
    <xdr:to>
      <xdr:col>12</xdr:col>
      <xdr:colOff>442844</xdr:colOff>
      <xdr:row>5</xdr:row>
      <xdr:rowOff>1588</xdr:rowOff>
    </xdr:to>
    <xdr:cxnSp macro="">
      <xdr:nvCxnSpPr>
        <xdr:cNvPr id="2" name="Straight Connector 1"/>
        <xdr:cNvCxnSpPr/>
      </xdr:nvCxnSpPr>
      <xdr:spPr>
        <a:xfrm>
          <a:off x="842894" y="920750"/>
          <a:ext cx="8191500" cy="158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477665</xdr:colOff>
      <xdr:row>3</xdr:row>
      <xdr:rowOff>165895</xdr:rowOff>
    </xdr:from>
    <xdr:to>
      <xdr:col>2</xdr:col>
      <xdr:colOff>479253</xdr:colOff>
      <xdr:row>5</xdr:row>
      <xdr:rowOff>178595</xdr:rowOff>
    </xdr:to>
    <xdr:cxnSp macro="">
      <xdr:nvCxnSpPr>
        <xdr:cNvPr id="3" name="Straight Connector 2"/>
        <xdr:cNvCxnSpPr/>
      </xdr:nvCxnSpPr>
      <xdr:spPr>
        <a:xfrm rot="5400000">
          <a:off x="688009" y="908051"/>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494506</xdr:colOff>
      <xdr:row>4</xdr:row>
      <xdr:rowOff>7144</xdr:rowOff>
    </xdr:from>
    <xdr:to>
      <xdr:col>3</xdr:col>
      <xdr:colOff>496094</xdr:colOff>
      <xdr:row>6</xdr:row>
      <xdr:rowOff>19844</xdr:rowOff>
    </xdr:to>
    <xdr:cxnSp macro="">
      <xdr:nvCxnSpPr>
        <xdr:cNvPr id="4" name="Straight Connector 3"/>
        <xdr:cNvCxnSpPr/>
      </xdr:nvCxnSpPr>
      <xdr:spPr>
        <a:xfrm rot="5400000">
          <a:off x="1524000" y="93345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475456</xdr:colOff>
      <xdr:row>3</xdr:row>
      <xdr:rowOff>173072</xdr:rowOff>
    </xdr:from>
    <xdr:to>
      <xdr:col>6</xdr:col>
      <xdr:colOff>477044</xdr:colOff>
      <xdr:row>6</xdr:row>
      <xdr:rowOff>1622</xdr:rowOff>
    </xdr:to>
    <xdr:cxnSp macro="">
      <xdr:nvCxnSpPr>
        <xdr:cNvPr id="5" name="Straight Connector 4"/>
        <xdr:cNvCxnSpPr/>
      </xdr:nvCxnSpPr>
      <xdr:spPr>
        <a:xfrm rot="5400000">
          <a:off x="3962400" y="915228"/>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489813</xdr:colOff>
      <xdr:row>3</xdr:row>
      <xdr:rowOff>172244</xdr:rowOff>
    </xdr:from>
    <xdr:to>
      <xdr:col>7</xdr:col>
      <xdr:colOff>491401</xdr:colOff>
      <xdr:row>6</xdr:row>
      <xdr:rowOff>794</xdr:rowOff>
    </xdr:to>
    <xdr:cxnSp macro="">
      <xdr:nvCxnSpPr>
        <xdr:cNvPr id="6" name="Straight Connector 5"/>
        <xdr:cNvCxnSpPr/>
      </xdr:nvCxnSpPr>
      <xdr:spPr>
        <a:xfrm rot="5400000">
          <a:off x="4795907" y="91440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463860</xdr:colOff>
      <xdr:row>4</xdr:row>
      <xdr:rowOff>6315</xdr:rowOff>
    </xdr:from>
    <xdr:to>
      <xdr:col>9</xdr:col>
      <xdr:colOff>465448</xdr:colOff>
      <xdr:row>6</xdr:row>
      <xdr:rowOff>19015</xdr:rowOff>
    </xdr:to>
    <xdr:cxnSp macro="">
      <xdr:nvCxnSpPr>
        <xdr:cNvPr id="7" name="Straight Connector 6"/>
        <xdr:cNvCxnSpPr/>
      </xdr:nvCxnSpPr>
      <xdr:spPr>
        <a:xfrm rot="5400000">
          <a:off x="6408254" y="932621"/>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470762</xdr:colOff>
      <xdr:row>3</xdr:row>
      <xdr:rowOff>166446</xdr:rowOff>
    </xdr:from>
    <xdr:to>
      <xdr:col>10</xdr:col>
      <xdr:colOff>472350</xdr:colOff>
      <xdr:row>5</xdr:row>
      <xdr:rowOff>179145</xdr:rowOff>
    </xdr:to>
    <xdr:cxnSp macro="">
      <xdr:nvCxnSpPr>
        <xdr:cNvPr id="8" name="Straight Connector 7"/>
        <xdr:cNvCxnSpPr/>
      </xdr:nvCxnSpPr>
      <xdr:spPr>
        <a:xfrm rot="5400000">
          <a:off x="7234306" y="908602"/>
          <a:ext cx="380999"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249859</xdr:colOff>
      <xdr:row>2</xdr:row>
      <xdr:rowOff>138044</xdr:rowOff>
    </xdr:from>
    <xdr:to>
      <xdr:col>2</xdr:col>
      <xdr:colOff>770559</xdr:colOff>
      <xdr:row>4</xdr:row>
      <xdr:rowOff>4694</xdr:rowOff>
    </xdr:to>
    <xdr:sp macro="" textlink="">
      <xdr:nvSpPr>
        <xdr:cNvPr id="9" name="TextBox 8"/>
        <xdr:cNvSpPr txBox="1"/>
      </xdr:nvSpPr>
      <xdr:spPr>
        <a:xfrm>
          <a:off x="649909" y="506344"/>
          <a:ext cx="52070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0</a:t>
          </a:r>
        </a:p>
        <a:p>
          <a:endParaRPr lang="en-US" sz="1100"/>
        </a:p>
      </xdr:txBody>
    </xdr:sp>
    <xdr:clientData/>
  </xdr:twoCellAnchor>
  <xdr:twoCellAnchor>
    <xdr:from>
      <xdr:col>11</xdr:col>
      <xdr:colOff>476284</xdr:colOff>
      <xdr:row>4</xdr:row>
      <xdr:rowOff>7420</xdr:rowOff>
    </xdr:from>
    <xdr:to>
      <xdr:col>11</xdr:col>
      <xdr:colOff>477872</xdr:colOff>
      <xdr:row>6</xdr:row>
      <xdr:rowOff>18188</xdr:rowOff>
    </xdr:to>
    <xdr:cxnSp macro="">
      <xdr:nvCxnSpPr>
        <xdr:cNvPr id="10" name="Straight Connector 9"/>
        <xdr:cNvCxnSpPr/>
      </xdr:nvCxnSpPr>
      <xdr:spPr>
        <a:xfrm rot="5400000">
          <a:off x="8059944" y="932760"/>
          <a:ext cx="379068"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437356</xdr:colOff>
      <xdr:row>3</xdr:row>
      <xdr:rowOff>178319</xdr:rowOff>
    </xdr:from>
    <xdr:to>
      <xdr:col>12</xdr:col>
      <xdr:colOff>438944</xdr:colOff>
      <xdr:row>6</xdr:row>
      <xdr:rowOff>8801</xdr:rowOff>
    </xdr:to>
    <xdr:cxnSp macro="">
      <xdr:nvCxnSpPr>
        <xdr:cNvPr id="11" name="Straight Connector 10"/>
        <xdr:cNvCxnSpPr/>
      </xdr:nvCxnSpPr>
      <xdr:spPr>
        <a:xfrm rot="5400000">
          <a:off x="8838234" y="921441"/>
          <a:ext cx="382932"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443706</xdr:colOff>
      <xdr:row>3</xdr:row>
      <xdr:rowOff>173072</xdr:rowOff>
    </xdr:from>
    <xdr:to>
      <xdr:col>5</xdr:col>
      <xdr:colOff>445294</xdr:colOff>
      <xdr:row>6</xdr:row>
      <xdr:rowOff>1622</xdr:rowOff>
    </xdr:to>
    <xdr:cxnSp macro="">
      <xdr:nvCxnSpPr>
        <xdr:cNvPr id="12" name="Straight Connector 11"/>
        <xdr:cNvCxnSpPr/>
      </xdr:nvCxnSpPr>
      <xdr:spPr>
        <a:xfrm rot="5400000">
          <a:off x="3111500" y="915228"/>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442844</xdr:colOff>
      <xdr:row>5</xdr:row>
      <xdr:rowOff>0</xdr:rowOff>
    </xdr:from>
    <xdr:to>
      <xdr:col>12</xdr:col>
      <xdr:colOff>442844</xdr:colOff>
      <xdr:row>5</xdr:row>
      <xdr:rowOff>1588</xdr:rowOff>
    </xdr:to>
    <xdr:cxnSp macro="">
      <xdr:nvCxnSpPr>
        <xdr:cNvPr id="2" name="Straight Connector 1"/>
        <xdr:cNvCxnSpPr/>
      </xdr:nvCxnSpPr>
      <xdr:spPr>
        <a:xfrm>
          <a:off x="842894" y="920750"/>
          <a:ext cx="8191500" cy="158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477665</xdr:colOff>
      <xdr:row>3</xdr:row>
      <xdr:rowOff>165895</xdr:rowOff>
    </xdr:from>
    <xdr:to>
      <xdr:col>2</xdr:col>
      <xdr:colOff>479253</xdr:colOff>
      <xdr:row>5</xdr:row>
      <xdr:rowOff>178595</xdr:rowOff>
    </xdr:to>
    <xdr:cxnSp macro="">
      <xdr:nvCxnSpPr>
        <xdr:cNvPr id="3" name="Straight Connector 2"/>
        <xdr:cNvCxnSpPr/>
      </xdr:nvCxnSpPr>
      <xdr:spPr>
        <a:xfrm rot="5400000">
          <a:off x="688009" y="908051"/>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494506</xdr:colOff>
      <xdr:row>4</xdr:row>
      <xdr:rowOff>7144</xdr:rowOff>
    </xdr:from>
    <xdr:to>
      <xdr:col>3</xdr:col>
      <xdr:colOff>496094</xdr:colOff>
      <xdr:row>6</xdr:row>
      <xdr:rowOff>19844</xdr:rowOff>
    </xdr:to>
    <xdr:cxnSp macro="">
      <xdr:nvCxnSpPr>
        <xdr:cNvPr id="4" name="Straight Connector 3"/>
        <xdr:cNvCxnSpPr/>
      </xdr:nvCxnSpPr>
      <xdr:spPr>
        <a:xfrm rot="5400000">
          <a:off x="1524000" y="93345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475456</xdr:colOff>
      <xdr:row>3</xdr:row>
      <xdr:rowOff>173072</xdr:rowOff>
    </xdr:from>
    <xdr:to>
      <xdr:col>6</xdr:col>
      <xdr:colOff>477044</xdr:colOff>
      <xdr:row>6</xdr:row>
      <xdr:rowOff>1622</xdr:rowOff>
    </xdr:to>
    <xdr:cxnSp macro="">
      <xdr:nvCxnSpPr>
        <xdr:cNvPr id="5" name="Straight Connector 4"/>
        <xdr:cNvCxnSpPr/>
      </xdr:nvCxnSpPr>
      <xdr:spPr>
        <a:xfrm rot="5400000">
          <a:off x="3962400" y="915228"/>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489813</xdr:colOff>
      <xdr:row>3</xdr:row>
      <xdr:rowOff>172244</xdr:rowOff>
    </xdr:from>
    <xdr:to>
      <xdr:col>7</xdr:col>
      <xdr:colOff>491401</xdr:colOff>
      <xdr:row>6</xdr:row>
      <xdr:rowOff>794</xdr:rowOff>
    </xdr:to>
    <xdr:cxnSp macro="">
      <xdr:nvCxnSpPr>
        <xdr:cNvPr id="6" name="Straight Connector 5"/>
        <xdr:cNvCxnSpPr/>
      </xdr:nvCxnSpPr>
      <xdr:spPr>
        <a:xfrm rot="5400000">
          <a:off x="4795907" y="91440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463860</xdr:colOff>
      <xdr:row>4</xdr:row>
      <xdr:rowOff>6315</xdr:rowOff>
    </xdr:from>
    <xdr:to>
      <xdr:col>9</xdr:col>
      <xdr:colOff>465448</xdr:colOff>
      <xdr:row>6</xdr:row>
      <xdr:rowOff>19015</xdr:rowOff>
    </xdr:to>
    <xdr:cxnSp macro="">
      <xdr:nvCxnSpPr>
        <xdr:cNvPr id="7" name="Straight Connector 6"/>
        <xdr:cNvCxnSpPr/>
      </xdr:nvCxnSpPr>
      <xdr:spPr>
        <a:xfrm rot="5400000">
          <a:off x="6408254" y="932621"/>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470762</xdr:colOff>
      <xdr:row>3</xdr:row>
      <xdr:rowOff>166446</xdr:rowOff>
    </xdr:from>
    <xdr:to>
      <xdr:col>10</xdr:col>
      <xdr:colOff>472350</xdr:colOff>
      <xdr:row>5</xdr:row>
      <xdr:rowOff>179145</xdr:rowOff>
    </xdr:to>
    <xdr:cxnSp macro="">
      <xdr:nvCxnSpPr>
        <xdr:cNvPr id="8" name="Straight Connector 7"/>
        <xdr:cNvCxnSpPr/>
      </xdr:nvCxnSpPr>
      <xdr:spPr>
        <a:xfrm rot="5400000">
          <a:off x="7234306" y="908602"/>
          <a:ext cx="380999"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249859</xdr:colOff>
      <xdr:row>2</xdr:row>
      <xdr:rowOff>138044</xdr:rowOff>
    </xdr:from>
    <xdr:to>
      <xdr:col>2</xdr:col>
      <xdr:colOff>770559</xdr:colOff>
      <xdr:row>4</xdr:row>
      <xdr:rowOff>4694</xdr:rowOff>
    </xdr:to>
    <xdr:sp macro="" textlink="">
      <xdr:nvSpPr>
        <xdr:cNvPr id="9" name="TextBox 8"/>
        <xdr:cNvSpPr txBox="1"/>
      </xdr:nvSpPr>
      <xdr:spPr>
        <a:xfrm>
          <a:off x="649909" y="506344"/>
          <a:ext cx="52070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0</a:t>
          </a:r>
        </a:p>
        <a:p>
          <a:endParaRPr lang="en-US" sz="1100"/>
        </a:p>
      </xdr:txBody>
    </xdr:sp>
    <xdr:clientData/>
  </xdr:twoCellAnchor>
  <xdr:twoCellAnchor>
    <xdr:from>
      <xdr:col>11</xdr:col>
      <xdr:colOff>476284</xdr:colOff>
      <xdr:row>4</xdr:row>
      <xdr:rowOff>7420</xdr:rowOff>
    </xdr:from>
    <xdr:to>
      <xdr:col>11</xdr:col>
      <xdr:colOff>477872</xdr:colOff>
      <xdr:row>6</xdr:row>
      <xdr:rowOff>18188</xdr:rowOff>
    </xdr:to>
    <xdr:cxnSp macro="">
      <xdr:nvCxnSpPr>
        <xdr:cNvPr id="10" name="Straight Connector 9"/>
        <xdr:cNvCxnSpPr/>
      </xdr:nvCxnSpPr>
      <xdr:spPr>
        <a:xfrm rot="5400000">
          <a:off x="8059944" y="932760"/>
          <a:ext cx="379068"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437356</xdr:colOff>
      <xdr:row>3</xdr:row>
      <xdr:rowOff>178319</xdr:rowOff>
    </xdr:from>
    <xdr:to>
      <xdr:col>12</xdr:col>
      <xdr:colOff>438944</xdr:colOff>
      <xdr:row>6</xdr:row>
      <xdr:rowOff>8801</xdr:rowOff>
    </xdr:to>
    <xdr:cxnSp macro="">
      <xdr:nvCxnSpPr>
        <xdr:cNvPr id="11" name="Straight Connector 10"/>
        <xdr:cNvCxnSpPr/>
      </xdr:nvCxnSpPr>
      <xdr:spPr>
        <a:xfrm rot="5400000">
          <a:off x="8838234" y="921441"/>
          <a:ext cx="382932"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443706</xdr:colOff>
      <xdr:row>3</xdr:row>
      <xdr:rowOff>173072</xdr:rowOff>
    </xdr:from>
    <xdr:to>
      <xdr:col>5</xdr:col>
      <xdr:colOff>445294</xdr:colOff>
      <xdr:row>6</xdr:row>
      <xdr:rowOff>1622</xdr:rowOff>
    </xdr:to>
    <xdr:cxnSp macro="">
      <xdr:nvCxnSpPr>
        <xdr:cNvPr id="12" name="Straight Connector 11"/>
        <xdr:cNvCxnSpPr/>
      </xdr:nvCxnSpPr>
      <xdr:spPr>
        <a:xfrm rot="5400000">
          <a:off x="3111500" y="915228"/>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442844</xdr:colOff>
      <xdr:row>5</xdr:row>
      <xdr:rowOff>0</xdr:rowOff>
    </xdr:from>
    <xdr:to>
      <xdr:col>12</xdr:col>
      <xdr:colOff>442844</xdr:colOff>
      <xdr:row>5</xdr:row>
      <xdr:rowOff>1588</xdr:rowOff>
    </xdr:to>
    <xdr:cxnSp macro="">
      <xdr:nvCxnSpPr>
        <xdr:cNvPr id="2" name="Straight Connector 1"/>
        <xdr:cNvCxnSpPr/>
      </xdr:nvCxnSpPr>
      <xdr:spPr>
        <a:xfrm>
          <a:off x="842894" y="920750"/>
          <a:ext cx="8191500" cy="1588"/>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477665</xdr:colOff>
      <xdr:row>3</xdr:row>
      <xdr:rowOff>165895</xdr:rowOff>
    </xdr:from>
    <xdr:to>
      <xdr:col>2</xdr:col>
      <xdr:colOff>479253</xdr:colOff>
      <xdr:row>5</xdr:row>
      <xdr:rowOff>178595</xdr:rowOff>
    </xdr:to>
    <xdr:cxnSp macro="">
      <xdr:nvCxnSpPr>
        <xdr:cNvPr id="3" name="Straight Connector 2"/>
        <xdr:cNvCxnSpPr/>
      </xdr:nvCxnSpPr>
      <xdr:spPr>
        <a:xfrm rot="5400000">
          <a:off x="688009" y="908051"/>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494506</xdr:colOff>
      <xdr:row>4</xdr:row>
      <xdr:rowOff>7144</xdr:rowOff>
    </xdr:from>
    <xdr:to>
      <xdr:col>3</xdr:col>
      <xdr:colOff>496094</xdr:colOff>
      <xdr:row>6</xdr:row>
      <xdr:rowOff>19844</xdr:rowOff>
    </xdr:to>
    <xdr:cxnSp macro="">
      <xdr:nvCxnSpPr>
        <xdr:cNvPr id="4" name="Straight Connector 3"/>
        <xdr:cNvCxnSpPr/>
      </xdr:nvCxnSpPr>
      <xdr:spPr>
        <a:xfrm rot="5400000">
          <a:off x="1524000" y="93345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6</xdr:col>
      <xdr:colOff>475456</xdr:colOff>
      <xdr:row>3</xdr:row>
      <xdr:rowOff>173072</xdr:rowOff>
    </xdr:from>
    <xdr:to>
      <xdr:col>6</xdr:col>
      <xdr:colOff>477044</xdr:colOff>
      <xdr:row>6</xdr:row>
      <xdr:rowOff>1622</xdr:rowOff>
    </xdr:to>
    <xdr:cxnSp macro="">
      <xdr:nvCxnSpPr>
        <xdr:cNvPr id="5" name="Straight Connector 4"/>
        <xdr:cNvCxnSpPr/>
      </xdr:nvCxnSpPr>
      <xdr:spPr>
        <a:xfrm rot="5400000">
          <a:off x="3962400" y="915228"/>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489813</xdr:colOff>
      <xdr:row>3</xdr:row>
      <xdr:rowOff>172244</xdr:rowOff>
    </xdr:from>
    <xdr:to>
      <xdr:col>7</xdr:col>
      <xdr:colOff>491401</xdr:colOff>
      <xdr:row>6</xdr:row>
      <xdr:rowOff>794</xdr:rowOff>
    </xdr:to>
    <xdr:cxnSp macro="">
      <xdr:nvCxnSpPr>
        <xdr:cNvPr id="6" name="Straight Connector 5"/>
        <xdr:cNvCxnSpPr/>
      </xdr:nvCxnSpPr>
      <xdr:spPr>
        <a:xfrm rot="5400000">
          <a:off x="4795907" y="91440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463860</xdr:colOff>
      <xdr:row>4</xdr:row>
      <xdr:rowOff>6315</xdr:rowOff>
    </xdr:from>
    <xdr:to>
      <xdr:col>9</xdr:col>
      <xdr:colOff>465448</xdr:colOff>
      <xdr:row>6</xdr:row>
      <xdr:rowOff>19015</xdr:rowOff>
    </xdr:to>
    <xdr:cxnSp macro="">
      <xdr:nvCxnSpPr>
        <xdr:cNvPr id="7" name="Straight Connector 6"/>
        <xdr:cNvCxnSpPr/>
      </xdr:nvCxnSpPr>
      <xdr:spPr>
        <a:xfrm rot="5400000">
          <a:off x="6408254" y="932621"/>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10</xdr:col>
      <xdr:colOff>470762</xdr:colOff>
      <xdr:row>3</xdr:row>
      <xdr:rowOff>166446</xdr:rowOff>
    </xdr:from>
    <xdr:to>
      <xdr:col>10</xdr:col>
      <xdr:colOff>472350</xdr:colOff>
      <xdr:row>5</xdr:row>
      <xdr:rowOff>179145</xdr:rowOff>
    </xdr:to>
    <xdr:cxnSp macro="">
      <xdr:nvCxnSpPr>
        <xdr:cNvPr id="8" name="Straight Connector 7"/>
        <xdr:cNvCxnSpPr/>
      </xdr:nvCxnSpPr>
      <xdr:spPr>
        <a:xfrm rot="5400000">
          <a:off x="7234306" y="908602"/>
          <a:ext cx="380999"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249859</xdr:colOff>
      <xdr:row>2</xdr:row>
      <xdr:rowOff>138044</xdr:rowOff>
    </xdr:from>
    <xdr:to>
      <xdr:col>2</xdr:col>
      <xdr:colOff>770559</xdr:colOff>
      <xdr:row>4</xdr:row>
      <xdr:rowOff>4694</xdr:rowOff>
    </xdr:to>
    <xdr:sp macro="" textlink="">
      <xdr:nvSpPr>
        <xdr:cNvPr id="9" name="TextBox 8"/>
        <xdr:cNvSpPr txBox="1"/>
      </xdr:nvSpPr>
      <xdr:spPr>
        <a:xfrm>
          <a:off x="649909" y="506344"/>
          <a:ext cx="520700" cy="23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 =</a:t>
          </a:r>
          <a:r>
            <a:rPr lang="en-US" sz="1100" baseline="0"/>
            <a:t> 0</a:t>
          </a:r>
        </a:p>
        <a:p>
          <a:endParaRPr lang="en-US" sz="1100"/>
        </a:p>
      </xdr:txBody>
    </xdr:sp>
    <xdr:clientData/>
  </xdr:twoCellAnchor>
  <xdr:twoCellAnchor>
    <xdr:from>
      <xdr:col>11</xdr:col>
      <xdr:colOff>476284</xdr:colOff>
      <xdr:row>4</xdr:row>
      <xdr:rowOff>7420</xdr:rowOff>
    </xdr:from>
    <xdr:to>
      <xdr:col>11</xdr:col>
      <xdr:colOff>477872</xdr:colOff>
      <xdr:row>6</xdr:row>
      <xdr:rowOff>18188</xdr:rowOff>
    </xdr:to>
    <xdr:cxnSp macro="">
      <xdr:nvCxnSpPr>
        <xdr:cNvPr id="10" name="Straight Connector 9"/>
        <xdr:cNvCxnSpPr/>
      </xdr:nvCxnSpPr>
      <xdr:spPr>
        <a:xfrm rot="5400000">
          <a:off x="8059944" y="932760"/>
          <a:ext cx="379068"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437356</xdr:colOff>
      <xdr:row>3</xdr:row>
      <xdr:rowOff>178319</xdr:rowOff>
    </xdr:from>
    <xdr:to>
      <xdr:col>12</xdr:col>
      <xdr:colOff>438944</xdr:colOff>
      <xdr:row>6</xdr:row>
      <xdr:rowOff>8801</xdr:rowOff>
    </xdr:to>
    <xdr:cxnSp macro="">
      <xdr:nvCxnSpPr>
        <xdr:cNvPr id="11" name="Straight Connector 10"/>
        <xdr:cNvCxnSpPr/>
      </xdr:nvCxnSpPr>
      <xdr:spPr>
        <a:xfrm rot="5400000">
          <a:off x="8838234" y="921441"/>
          <a:ext cx="382932"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443706</xdr:colOff>
      <xdr:row>3</xdr:row>
      <xdr:rowOff>173072</xdr:rowOff>
    </xdr:from>
    <xdr:to>
      <xdr:col>5</xdr:col>
      <xdr:colOff>445294</xdr:colOff>
      <xdr:row>6</xdr:row>
      <xdr:rowOff>1622</xdr:rowOff>
    </xdr:to>
    <xdr:cxnSp macro="">
      <xdr:nvCxnSpPr>
        <xdr:cNvPr id="12" name="Straight Connector 11"/>
        <xdr:cNvCxnSpPr/>
      </xdr:nvCxnSpPr>
      <xdr:spPr>
        <a:xfrm rot="5400000">
          <a:off x="3111500" y="915228"/>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4</xdr:col>
      <xdr:colOff>399256</xdr:colOff>
      <xdr:row>3</xdr:row>
      <xdr:rowOff>173072</xdr:rowOff>
    </xdr:from>
    <xdr:to>
      <xdr:col>4</xdr:col>
      <xdr:colOff>400844</xdr:colOff>
      <xdr:row>6</xdr:row>
      <xdr:rowOff>1622</xdr:rowOff>
    </xdr:to>
    <xdr:cxnSp macro="">
      <xdr:nvCxnSpPr>
        <xdr:cNvPr id="13" name="Straight Connector 12"/>
        <xdr:cNvCxnSpPr/>
      </xdr:nvCxnSpPr>
      <xdr:spPr>
        <a:xfrm rot="5400000">
          <a:off x="2247900" y="915228"/>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451713</xdr:colOff>
      <xdr:row>4</xdr:row>
      <xdr:rowOff>26194</xdr:rowOff>
    </xdr:from>
    <xdr:to>
      <xdr:col>8</xdr:col>
      <xdr:colOff>453301</xdr:colOff>
      <xdr:row>6</xdr:row>
      <xdr:rowOff>38894</xdr:rowOff>
    </xdr:to>
    <xdr:cxnSp macro="">
      <xdr:nvCxnSpPr>
        <xdr:cNvPr id="14" name="Straight Connector 13"/>
        <xdr:cNvCxnSpPr/>
      </xdr:nvCxnSpPr>
      <xdr:spPr>
        <a:xfrm rot="5400000">
          <a:off x="5576957" y="952500"/>
          <a:ext cx="381000" cy="1588"/>
        </a:xfrm>
        <a:prstGeom prst="line">
          <a:avLst/>
        </a:prstGeom>
        <a:ln w="25400"/>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dimension ref="B2:M19"/>
  <sheetViews>
    <sheetView tabSelected="1" zoomScale="115" zoomScaleNormal="115" workbookViewId="0">
      <selection activeCell="C16" sqref="C16:M16"/>
    </sheetView>
  </sheetViews>
  <sheetFormatPr defaultColWidth="8.7109375" defaultRowHeight="15"/>
  <cols>
    <col min="1" max="1" width="3" style="1" customWidth="1"/>
    <col min="2" max="2" width="2.7109375" style="1" customWidth="1"/>
    <col min="3" max="13" width="11.7109375" style="1" customWidth="1"/>
    <col min="14" max="16384" width="8.7109375" style="1"/>
  </cols>
  <sheetData>
    <row r="2" spans="2:13">
      <c r="D2" s="1" t="s">
        <v>2</v>
      </c>
      <c r="E2" s="3">
        <v>0.12</v>
      </c>
    </row>
    <row r="7" spans="2:13" ht="8.4499999999999993" customHeight="1"/>
    <row r="8" spans="2:13">
      <c r="B8" s="1" t="s">
        <v>3</v>
      </c>
      <c r="D8" s="1">
        <v>100</v>
      </c>
      <c r="E8" s="1">
        <v>100</v>
      </c>
      <c r="F8" s="1">
        <v>100</v>
      </c>
      <c r="G8" s="1">
        <v>100</v>
      </c>
      <c r="H8" s="1">
        <v>100</v>
      </c>
      <c r="I8" s="1">
        <v>100</v>
      </c>
      <c r="J8" s="1">
        <v>100</v>
      </c>
      <c r="K8" s="1">
        <v>100</v>
      </c>
      <c r="L8" s="1">
        <v>100</v>
      </c>
      <c r="M8" s="1">
        <v>100</v>
      </c>
    </row>
    <row r="9" spans="2:13">
      <c r="B9" s="1" t="s">
        <v>4</v>
      </c>
      <c r="C9" s="1">
        <v>100</v>
      </c>
      <c r="D9" s="1">
        <v>100</v>
      </c>
      <c r="E9" s="1">
        <v>100</v>
      </c>
      <c r="F9" s="1">
        <v>100</v>
      </c>
      <c r="G9" s="1">
        <v>100</v>
      </c>
      <c r="H9" s="1">
        <v>100</v>
      </c>
      <c r="I9" s="1">
        <v>100</v>
      </c>
      <c r="J9" s="1">
        <v>100</v>
      </c>
      <c r="K9" s="1">
        <v>100</v>
      </c>
      <c r="L9" s="1">
        <v>100</v>
      </c>
    </row>
    <row r="11" spans="2:13">
      <c r="C11" s="1" t="s">
        <v>5</v>
      </c>
      <c r="D11" s="2">
        <f>PV($E$2,10,-100,0)</f>
        <v>565.02230284108668</v>
      </c>
    </row>
    <row r="12" spans="2:13">
      <c r="C12" s="1" t="s">
        <v>6</v>
      </c>
      <c r="D12" s="2">
        <f>PV($E$2,10,-100,0,1)</f>
        <v>632.82497918201716</v>
      </c>
      <c r="E12" s="4" t="s">
        <v>7</v>
      </c>
      <c r="F12" s="2">
        <f>-PV($E$2,9,100,0)+100</f>
        <v>632.82497918201705</v>
      </c>
      <c r="G12" s="1" t="s">
        <v>8</v>
      </c>
    </row>
    <row r="13" spans="2:13">
      <c r="D13" s="2"/>
      <c r="E13" s="4"/>
      <c r="F13" s="2"/>
    </row>
    <row r="14" spans="2:13" ht="45" customHeight="1">
      <c r="C14" s="23" t="s">
        <v>0</v>
      </c>
      <c r="D14" s="23"/>
      <c r="E14" s="23"/>
      <c r="F14" s="23"/>
      <c r="G14" s="23"/>
      <c r="H14" s="23"/>
      <c r="I14" s="23"/>
      <c r="J14" s="23"/>
      <c r="K14" s="23"/>
      <c r="L14" s="23"/>
      <c r="M14" s="23"/>
    </row>
    <row r="16" spans="2:13" ht="37.5" customHeight="1">
      <c r="C16" s="23" t="s">
        <v>1</v>
      </c>
      <c r="D16" s="23"/>
      <c r="E16" s="23"/>
      <c r="F16" s="23"/>
      <c r="G16" s="23"/>
      <c r="H16" s="23"/>
      <c r="I16" s="23"/>
      <c r="J16" s="23"/>
      <c r="K16" s="23"/>
      <c r="L16" s="23"/>
      <c r="M16" s="23"/>
    </row>
    <row r="19" spans="5:5">
      <c r="E19" s="2"/>
    </row>
  </sheetData>
  <mergeCells count="2">
    <mergeCell ref="C14:M14"/>
    <mergeCell ref="C16:M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C2:L15"/>
  <sheetViews>
    <sheetView workbookViewId="0">
      <selection sqref="A1:XFD1048576"/>
    </sheetView>
  </sheetViews>
  <sheetFormatPr defaultColWidth="8.7109375" defaultRowHeight="15"/>
  <cols>
    <col min="1" max="1" width="3" style="1" customWidth="1"/>
    <col min="2" max="2" width="2.7109375" style="1" customWidth="1"/>
    <col min="3" max="13" width="11.7109375" style="1" customWidth="1"/>
    <col min="14" max="16384" width="8.7109375" style="1"/>
  </cols>
  <sheetData>
    <row r="2" spans="3:12">
      <c r="D2" s="1" t="s">
        <v>2</v>
      </c>
      <c r="E2" s="3">
        <v>0.1</v>
      </c>
    </row>
    <row r="7" spans="3:12" ht="8.4499999999999993" customHeight="1"/>
    <row r="8" spans="3:12">
      <c r="C8" s="5">
        <v>2500</v>
      </c>
      <c r="D8" s="1">
        <f>C8</f>
        <v>2500</v>
      </c>
      <c r="E8" s="1">
        <f t="shared" ref="E8:L8" si="0">D8</f>
        <v>2500</v>
      </c>
      <c r="F8" s="1">
        <f t="shared" si="0"/>
        <v>2500</v>
      </c>
      <c r="G8" s="1">
        <f t="shared" si="0"/>
        <v>2500</v>
      </c>
      <c r="H8" s="1">
        <f t="shared" si="0"/>
        <v>2500</v>
      </c>
      <c r="I8" s="1">
        <f t="shared" si="0"/>
        <v>2500</v>
      </c>
      <c r="J8" s="1">
        <f t="shared" si="0"/>
        <v>2500</v>
      </c>
      <c r="K8" s="1">
        <f t="shared" si="0"/>
        <v>2500</v>
      </c>
      <c r="L8" s="1">
        <f t="shared" si="0"/>
        <v>2500</v>
      </c>
    </row>
    <row r="10" spans="3:12" ht="15.75" thickBot="1"/>
    <row r="11" spans="3:12" ht="15.75" thickBot="1">
      <c r="D11" s="2" t="s">
        <v>9</v>
      </c>
      <c r="E11" s="24"/>
      <c r="F11" s="25"/>
    </row>
    <row r="12" spans="3:12">
      <c r="D12" s="2"/>
      <c r="E12" s="4"/>
      <c r="F12" s="2"/>
    </row>
    <row r="13" spans="3:12">
      <c r="D13" s="2"/>
      <c r="E13" s="4"/>
      <c r="F13" s="2"/>
    </row>
    <row r="15" spans="3:12">
      <c r="E15" s="2"/>
    </row>
  </sheetData>
  <mergeCells count="1">
    <mergeCell ref="E11:F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C2:M15"/>
  <sheetViews>
    <sheetView workbookViewId="0">
      <selection sqref="A1:XFD1048576"/>
    </sheetView>
  </sheetViews>
  <sheetFormatPr defaultColWidth="8.7109375" defaultRowHeight="15"/>
  <cols>
    <col min="1" max="1" width="3" style="1" customWidth="1"/>
    <col min="2" max="2" width="2.7109375" style="1" customWidth="1"/>
    <col min="3" max="13" width="11.7109375" style="1" customWidth="1"/>
    <col min="14" max="16384" width="8.7109375" style="1"/>
  </cols>
  <sheetData>
    <row r="2" spans="3:13">
      <c r="D2" s="1" t="s">
        <v>2</v>
      </c>
      <c r="E2" s="3">
        <v>0.1</v>
      </c>
    </row>
    <row r="4" spans="3:13">
      <c r="D4" s="6"/>
      <c r="E4" s="6"/>
      <c r="F4" s="6">
        <v>5</v>
      </c>
      <c r="G4" s="6">
        <v>6</v>
      </c>
      <c r="H4" s="6">
        <v>7</v>
      </c>
      <c r="I4" s="7" t="s">
        <v>10</v>
      </c>
      <c r="J4" s="6">
        <v>11</v>
      </c>
      <c r="K4" s="6">
        <v>12</v>
      </c>
      <c r="L4" s="6">
        <v>13</v>
      </c>
      <c r="M4" s="6">
        <v>14</v>
      </c>
    </row>
    <row r="7" spans="3:13" ht="8.4499999999999993" customHeight="1"/>
    <row r="8" spans="3:13">
      <c r="C8" s="5"/>
      <c r="F8" s="5">
        <v>2500</v>
      </c>
      <c r="G8" s="1">
        <f t="shared" ref="G8:M8" si="0">F8</f>
        <v>2500</v>
      </c>
      <c r="H8" s="1">
        <f t="shared" si="0"/>
        <v>2500</v>
      </c>
      <c r="I8" s="7" t="s">
        <v>10</v>
      </c>
      <c r="J8" s="1">
        <f>H8</f>
        <v>2500</v>
      </c>
      <c r="K8" s="1">
        <f t="shared" si="0"/>
        <v>2500</v>
      </c>
      <c r="L8" s="1">
        <f t="shared" si="0"/>
        <v>2500</v>
      </c>
      <c r="M8" s="1">
        <f t="shared" si="0"/>
        <v>2500</v>
      </c>
    </row>
    <row r="10" spans="3:13" ht="15.75" thickBot="1"/>
    <row r="11" spans="3:13" ht="15.75" thickBot="1">
      <c r="D11" s="2" t="s">
        <v>9</v>
      </c>
      <c r="E11" s="24"/>
      <c r="F11" s="25"/>
    </row>
    <row r="12" spans="3:13">
      <c r="D12" s="2"/>
      <c r="E12" s="4"/>
      <c r="F12" s="2"/>
    </row>
    <row r="13" spans="3:13">
      <c r="D13" s="2"/>
      <c r="E13" s="4"/>
      <c r="F13" s="2"/>
    </row>
    <row r="15" spans="3:13">
      <c r="E15" s="2"/>
    </row>
  </sheetData>
  <mergeCells count="1">
    <mergeCell ref="E11:F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C2:M24"/>
  <sheetViews>
    <sheetView topLeftCell="A10" workbookViewId="0">
      <selection activeCell="I24" sqref="I24"/>
    </sheetView>
  </sheetViews>
  <sheetFormatPr defaultColWidth="8.7109375" defaultRowHeight="15"/>
  <cols>
    <col min="1" max="1" width="3" style="1" customWidth="1"/>
    <col min="2" max="2" width="2.7109375" style="1" customWidth="1"/>
    <col min="3" max="13" width="11.7109375" style="1" customWidth="1"/>
    <col min="14" max="16384" width="8.7109375" style="1"/>
  </cols>
  <sheetData>
    <row r="2" spans="3:13">
      <c r="D2" s="1" t="s">
        <v>2</v>
      </c>
      <c r="E2" s="3">
        <v>0.12</v>
      </c>
    </row>
    <row r="4" spans="3:13">
      <c r="D4" s="6">
        <v>1</v>
      </c>
      <c r="E4" s="7" t="s">
        <v>10</v>
      </c>
      <c r="F4" s="6">
        <v>10</v>
      </c>
      <c r="G4" s="6">
        <v>11</v>
      </c>
      <c r="H4" s="6">
        <v>12</v>
      </c>
      <c r="I4" s="7"/>
      <c r="J4" s="6"/>
      <c r="K4" s="6"/>
      <c r="L4" s="6"/>
      <c r="M4" s="6"/>
    </row>
    <row r="7" spans="3:13" ht="8.4499999999999993" customHeight="1"/>
    <row r="8" spans="3:13">
      <c r="C8" s="5">
        <v>3000</v>
      </c>
      <c r="D8" s="1">
        <f>C8</f>
        <v>3000</v>
      </c>
      <c r="E8" s="7" t="s">
        <v>10</v>
      </c>
      <c r="F8" s="5">
        <f>D8</f>
        <v>3000</v>
      </c>
      <c r="G8" s="1">
        <f t="shared" ref="G8" si="0">F8</f>
        <v>3000</v>
      </c>
      <c r="H8" s="1">
        <v>0</v>
      </c>
      <c r="I8" s="7"/>
    </row>
    <row r="10" spans="3:13" ht="35.25" thickBot="1">
      <c r="I10" s="9" t="s">
        <v>11</v>
      </c>
      <c r="J10" s="10" t="s">
        <v>12</v>
      </c>
      <c r="K10" s="9" t="s">
        <v>13</v>
      </c>
    </row>
    <row r="11" spans="3:13" ht="15.75" thickBot="1">
      <c r="D11" s="2" t="s">
        <v>9</v>
      </c>
      <c r="E11" s="24"/>
      <c r="F11" s="25"/>
      <c r="I11" s="1">
        <v>0</v>
      </c>
      <c r="J11" s="1">
        <f>12-I11</f>
        <v>12</v>
      </c>
      <c r="K11" s="1">
        <f>3000*(1.12)^J11</f>
        <v>11687.927977640937</v>
      </c>
    </row>
    <row r="12" spans="3:13">
      <c r="D12" s="2"/>
      <c r="E12" s="4"/>
      <c r="F12" s="2"/>
      <c r="I12" s="1">
        <v>1</v>
      </c>
      <c r="J12" s="1">
        <f t="shared" ref="J12:J22" si="1">12-I12</f>
        <v>11</v>
      </c>
      <c r="K12" s="1">
        <f t="shared" ref="K12:K22" si="2">3000*(1.12)^J12</f>
        <v>10435.649980036551</v>
      </c>
    </row>
    <row r="13" spans="3:13">
      <c r="D13" s="2"/>
      <c r="E13" s="8"/>
      <c r="F13" s="2"/>
      <c r="I13" s="1">
        <v>2</v>
      </c>
      <c r="J13" s="1">
        <f t="shared" si="1"/>
        <v>10</v>
      </c>
      <c r="K13" s="1">
        <f t="shared" si="2"/>
        <v>9317.5446250326331</v>
      </c>
    </row>
    <row r="14" spans="3:13">
      <c r="I14" s="1">
        <v>3</v>
      </c>
      <c r="J14" s="1">
        <f t="shared" si="1"/>
        <v>9</v>
      </c>
      <c r="K14" s="1">
        <f t="shared" si="2"/>
        <v>8319.2362723505648</v>
      </c>
    </row>
    <row r="15" spans="3:13">
      <c r="E15" s="2"/>
      <c r="I15" s="1">
        <v>4</v>
      </c>
      <c r="J15" s="1">
        <f t="shared" si="1"/>
        <v>8</v>
      </c>
      <c r="K15" s="1">
        <f t="shared" si="2"/>
        <v>7427.8895288844324</v>
      </c>
    </row>
    <row r="16" spans="3:13">
      <c r="I16" s="1">
        <v>5</v>
      </c>
      <c r="J16" s="1">
        <f t="shared" si="1"/>
        <v>7</v>
      </c>
      <c r="K16" s="1">
        <f t="shared" si="2"/>
        <v>6632.0442222182428</v>
      </c>
    </row>
    <row r="17" spans="9:11">
      <c r="I17" s="1">
        <v>6</v>
      </c>
      <c r="J17" s="1">
        <f t="shared" si="1"/>
        <v>6</v>
      </c>
      <c r="K17" s="1">
        <f t="shared" si="2"/>
        <v>5921.4680555520026</v>
      </c>
    </row>
    <row r="18" spans="9:11">
      <c r="I18" s="1">
        <v>7</v>
      </c>
      <c r="J18" s="1">
        <f t="shared" si="1"/>
        <v>5</v>
      </c>
      <c r="K18" s="1">
        <f t="shared" si="2"/>
        <v>5287.0250496000017</v>
      </c>
    </row>
    <row r="19" spans="9:11">
      <c r="I19" s="1">
        <v>8</v>
      </c>
      <c r="J19" s="1">
        <f t="shared" si="1"/>
        <v>4</v>
      </c>
      <c r="K19" s="1">
        <f t="shared" si="2"/>
        <v>4720.5580800000007</v>
      </c>
    </row>
    <row r="20" spans="9:11">
      <c r="I20" s="1">
        <v>9</v>
      </c>
      <c r="J20" s="1">
        <f t="shared" si="1"/>
        <v>3</v>
      </c>
      <c r="K20" s="1">
        <f t="shared" si="2"/>
        <v>4214.7840000000015</v>
      </c>
    </row>
    <row r="21" spans="9:11">
      <c r="I21" s="1">
        <v>10</v>
      </c>
      <c r="J21" s="1">
        <f t="shared" si="1"/>
        <v>2</v>
      </c>
      <c r="K21" s="1">
        <f t="shared" si="2"/>
        <v>3763.2000000000007</v>
      </c>
    </row>
    <row r="22" spans="9:11" ht="17.25">
      <c r="I22" s="1">
        <v>11</v>
      </c>
      <c r="J22" s="1">
        <f t="shared" si="1"/>
        <v>1</v>
      </c>
      <c r="K22" s="11">
        <f t="shared" si="2"/>
        <v>3360.0000000000005</v>
      </c>
    </row>
    <row r="23" spans="9:11" ht="4.5" customHeight="1"/>
    <row r="24" spans="9:11">
      <c r="I24" s="1" t="s">
        <v>14</v>
      </c>
      <c r="K24" s="1">
        <f>SUM(K11:K23)</f>
        <v>81087.327791315358</v>
      </c>
    </row>
  </sheetData>
  <mergeCells count="1">
    <mergeCell ref="E11:F1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C2:M26"/>
  <sheetViews>
    <sheetView workbookViewId="0">
      <selection sqref="A1:XFD1048576"/>
    </sheetView>
  </sheetViews>
  <sheetFormatPr defaultColWidth="8.7109375" defaultRowHeight="15"/>
  <cols>
    <col min="1" max="1" width="3" style="1" customWidth="1"/>
    <col min="2" max="2" width="2.7109375" style="1" customWidth="1"/>
    <col min="3" max="13" width="11.7109375" style="1" customWidth="1"/>
    <col min="14" max="16384" width="8.7109375" style="1"/>
  </cols>
  <sheetData>
    <row r="2" spans="3:13">
      <c r="D2" s="1" t="s">
        <v>2</v>
      </c>
      <c r="E2" s="3">
        <v>0.12</v>
      </c>
    </row>
    <row r="4" spans="3:13">
      <c r="D4" s="6">
        <v>1</v>
      </c>
      <c r="E4" s="7" t="s">
        <v>10</v>
      </c>
      <c r="F4" s="6">
        <v>10</v>
      </c>
      <c r="G4" s="6">
        <v>11</v>
      </c>
      <c r="H4" s="6">
        <v>12</v>
      </c>
      <c r="I4" s="7" t="s">
        <v>10</v>
      </c>
      <c r="J4" s="6">
        <v>20</v>
      </c>
      <c r="K4" s="6"/>
      <c r="L4" s="6"/>
      <c r="M4" s="6"/>
    </row>
    <row r="7" spans="3:13" ht="8.4499999999999993" customHeight="1"/>
    <row r="8" spans="3:13">
      <c r="C8" s="5">
        <v>3000</v>
      </c>
      <c r="D8" s="1">
        <f>C8</f>
        <v>3000</v>
      </c>
      <c r="E8" s="7" t="s">
        <v>10</v>
      </c>
      <c r="F8" s="13">
        <f>D8</f>
        <v>3000</v>
      </c>
      <c r="G8" s="1">
        <f t="shared" ref="G8" si="0">F8</f>
        <v>3000</v>
      </c>
      <c r="H8" s="1">
        <v>0</v>
      </c>
      <c r="I8" s="7" t="s">
        <v>10</v>
      </c>
    </row>
    <row r="10" spans="3:13" ht="35.25" thickBot="1">
      <c r="I10" s="9" t="s">
        <v>11</v>
      </c>
      <c r="J10" s="10" t="s">
        <v>12</v>
      </c>
      <c r="K10" s="9" t="s">
        <v>16</v>
      </c>
    </row>
    <row r="11" spans="3:13" ht="15.75" thickBot="1">
      <c r="D11" s="2" t="s">
        <v>9</v>
      </c>
      <c r="E11" s="24"/>
      <c r="F11" s="25"/>
      <c r="I11" s="1">
        <v>0</v>
      </c>
      <c r="J11" s="1">
        <f>11-I11</f>
        <v>11</v>
      </c>
      <c r="K11" s="1">
        <f>3000*(1.12)^J11</f>
        <v>10435.649980036551</v>
      </c>
    </row>
    <row r="12" spans="3:13">
      <c r="D12" s="2"/>
      <c r="E12" s="4"/>
      <c r="F12" s="2"/>
      <c r="I12" s="1">
        <v>1</v>
      </c>
      <c r="J12" s="1">
        <f t="shared" ref="J12:J22" si="1">11-I12</f>
        <v>10</v>
      </c>
      <c r="K12" s="1">
        <f t="shared" ref="K12:K22" si="2">3000*(1.12)^J12</f>
        <v>9317.5446250326331</v>
      </c>
    </row>
    <row r="13" spans="3:13">
      <c r="D13" s="2"/>
      <c r="E13" s="8"/>
      <c r="F13" s="2"/>
      <c r="I13" s="1">
        <v>2</v>
      </c>
      <c r="J13" s="1">
        <f t="shared" si="1"/>
        <v>9</v>
      </c>
      <c r="K13" s="1">
        <f t="shared" si="2"/>
        <v>8319.2362723505648</v>
      </c>
    </row>
    <row r="14" spans="3:13">
      <c r="I14" s="1">
        <v>3</v>
      </c>
      <c r="J14" s="1">
        <f t="shared" si="1"/>
        <v>8</v>
      </c>
      <c r="K14" s="1">
        <f t="shared" si="2"/>
        <v>7427.8895288844324</v>
      </c>
    </row>
    <row r="15" spans="3:13">
      <c r="E15" s="2"/>
      <c r="I15" s="1">
        <v>4</v>
      </c>
      <c r="J15" s="1">
        <f t="shared" si="1"/>
        <v>7</v>
      </c>
      <c r="K15" s="1">
        <f t="shared" si="2"/>
        <v>6632.0442222182428</v>
      </c>
    </row>
    <row r="16" spans="3:13">
      <c r="I16" s="1">
        <v>5</v>
      </c>
      <c r="J16" s="1">
        <f t="shared" si="1"/>
        <v>6</v>
      </c>
      <c r="K16" s="1">
        <f t="shared" si="2"/>
        <v>5921.4680555520026</v>
      </c>
    </row>
    <row r="17" spans="9:11">
      <c r="I17" s="1">
        <v>6</v>
      </c>
      <c r="J17" s="1">
        <f t="shared" si="1"/>
        <v>5</v>
      </c>
      <c r="K17" s="1">
        <f t="shared" si="2"/>
        <v>5287.0250496000017</v>
      </c>
    </row>
    <row r="18" spans="9:11">
      <c r="I18" s="1">
        <v>7</v>
      </c>
      <c r="J18" s="1">
        <f t="shared" si="1"/>
        <v>4</v>
      </c>
      <c r="K18" s="1">
        <f t="shared" si="2"/>
        <v>4720.5580800000007</v>
      </c>
    </row>
    <row r="19" spans="9:11">
      <c r="I19" s="1">
        <v>8</v>
      </c>
      <c r="J19" s="1">
        <f t="shared" si="1"/>
        <v>3</v>
      </c>
      <c r="K19" s="1">
        <f t="shared" si="2"/>
        <v>4214.7840000000015</v>
      </c>
    </row>
    <row r="20" spans="9:11">
      <c r="I20" s="1">
        <v>9</v>
      </c>
      <c r="J20" s="1">
        <f t="shared" si="1"/>
        <v>2</v>
      </c>
      <c r="K20" s="1">
        <f t="shared" si="2"/>
        <v>3763.2000000000007</v>
      </c>
    </row>
    <row r="21" spans="9:11">
      <c r="I21" s="1">
        <v>10</v>
      </c>
      <c r="J21" s="1">
        <f t="shared" si="1"/>
        <v>1</v>
      </c>
      <c r="K21" s="1">
        <f t="shared" si="2"/>
        <v>3360.0000000000005</v>
      </c>
    </row>
    <row r="22" spans="9:11" ht="17.25">
      <c r="I22" s="1">
        <v>11</v>
      </c>
      <c r="J22" s="1">
        <f t="shared" si="1"/>
        <v>0</v>
      </c>
      <c r="K22" s="11">
        <f t="shared" si="2"/>
        <v>3000</v>
      </c>
    </row>
    <row r="23" spans="9:11" ht="5.0999999999999996" customHeight="1"/>
    <row r="24" spans="9:11">
      <c r="I24" s="1" t="s">
        <v>14</v>
      </c>
      <c r="K24" s="1">
        <f>SUM(K11:K23)</f>
        <v>72399.399813674434</v>
      </c>
    </row>
    <row r="25" spans="9:11" ht="6.6" customHeight="1" thickBot="1"/>
    <row r="26" spans="9:11" ht="15.75" thickBot="1">
      <c r="I26" s="1" t="s">
        <v>15</v>
      </c>
      <c r="K26" s="12"/>
    </row>
  </sheetData>
  <mergeCells count="1">
    <mergeCell ref="E11:F1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C2:M21"/>
  <sheetViews>
    <sheetView workbookViewId="0">
      <selection activeCell="H25" sqref="H25"/>
    </sheetView>
  </sheetViews>
  <sheetFormatPr defaultColWidth="8.7109375" defaultRowHeight="15"/>
  <cols>
    <col min="1" max="1" width="3" style="1" customWidth="1"/>
    <col min="2" max="2" width="2.7109375" style="1" customWidth="1"/>
    <col min="3" max="13" width="11.7109375" style="1" customWidth="1"/>
    <col min="14" max="16384" width="8.7109375" style="1"/>
  </cols>
  <sheetData>
    <row r="2" spans="3:13">
      <c r="D2" s="1" t="s">
        <v>2</v>
      </c>
      <c r="E2" s="3">
        <v>0.12</v>
      </c>
    </row>
    <row r="4" spans="3:13">
      <c r="D4" s="6">
        <v>1</v>
      </c>
      <c r="E4" s="7">
        <v>2</v>
      </c>
      <c r="F4" s="6">
        <v>3</v>
      </c>
      <c r="G4" s="6">
        <v>4</v>
      </c>
      <c r="H4" s="6">
        <v>5</v>
      </c>
      <c r="I4" s="7">
        <v>6</v>
      </c>
      <c r="J4" s="6"/>
      <c r="K4" s="6"/>
      <c r="L4" s="6"/>
      <c r="M4" s="6"/>
    </row>
    <row r="7" spans="3:13" ht="8.4499999999999993" customHeight="1"/>
    <row r="8" spans="3:13">
      <c r="C8" s="5"/>
      <c r="D8" s="5">
        <v>1500</v>
      </c>
      <c r="E8" s="1">
        <f>D8</f>
        <v>1500</v>
      </c>
      <c r="F8" s="1">
        <f t="shared" ref="F8:H8" si="0">E8</f>
        <v>1500</v>
      </c>
      <c r="G8" s="1">
        <f t="shared" si="0"/>
        <v>1500</v>
      </c>
      <c r="H8" s="1">
        <f t="shared" si="0"/>
        <v>1500</v>
      </c>
      <c r="I8" s="5">
        <v>1000</v>
      </c>
    </row>
    <row r="9" spans="3:13" ht="15.75" thickBot="1"/>
    <row r="10" spans="3:13" ht="15.75" thickBot="1">
      <c r="D10" s="2" t="s">
        <v>9</v>
      </c>
      <c r="E10" s="24"/>
      <c r="F10" s="25"/>
    </row>
    <row r="11" spans="3:13">
      <c r="D11" s="2"/>
      <c r="E11" s="4"/>
      <c r="F11" s="2"/>
    </row>
    <row r="12" spans="3:13">
      <c r="D12" s="2"/>
      <c r="E12" s="8"/>
      <c r="F12" s="2"/>
    </row>
    <row r="14" spans="3:13">
      <c r="E14" s="2"/>
    </row>
    <row r="21" spans="11:11" ht="17.25">
      <c r="K21" s="11"/>
    </row>
  </sheetData>
  <mergeCells count="1">
    <mergeCell ref="E10:F1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B2:E26"/>
  <sheetViews>
    <sheetView workbookViewId="0">
      <selection activeCell="E4" sqref="E4"/>
    </sheetView>
  </sheetViews>
  <sheetFormatPr defaultColWidth="8.7109375" defaultRowHeight="15"/>
  <cols>
    <col min="1" max="1" width="4.7109375" style="14" customWidth="1"/>
    <col min="2" max="2" width="8.7109375" style="14"/>
    <col min="3" max="3" width="10.140625" style="14" customWidth="1"/>
    <col min="4" max="4" width="17.140625" style="14" customWidth="1"/>
    <col min="5" max="5" width="11.85546875" style="14" customWidth="1"/>
    <col min="6" max="16384" width="8.7109375" style="14"/>
  </cols>
  <sheetData>
    <row r="2" spans="2:5">
      <c r="B2" s="14" t="s">
        <v>17</v>
      </c>
      <c r="D2" s="15">
        <v>500000</v>
      </c>
    </row>
    <row r="3" spans="2:5">
      <c r="B3" s="14" t="s">
        <v>18</v>
      </c>
      <c r="D3" s="16">
        <v>5</v>
      </c>
      <c r="E3" s="14" t="s">
        <v>35</v>
      </c>
    </row>
    <row r="4" spans="2:5">
      <c r="B4" s="14" t="s">
        <v>19</v>
      </c>
      <c r="D4" s="17">
        <v>9.7500000000000003E-2</v>
      </c>
    </row>
    <row r="5" spans="2:5">
      <c r="B5" s="14" t="s">
        <v>20</v>
      </c>
      <c r="D5" s="15">
        <v>300000</v>
      </c>
    </row>
    <row r="7" spans="2:5">
      <c r="B7" s="14" t="s">
        <v>21</v>
      </c>
      <c r="C7" s="14" t="s">
        <v>22</v>
      </c>
    </row>
    <row r="9" spans="2:5">
      <c r="C9" s="14" t="s">
        <v>24</v>
      </c>
      <c r="E9" s="2"/>
    </row>
    <row r="11" spans="2:5">
      <c r="C11" s="14" t="s">
        <v>25</v>
      </c>
    </row>
    <row r="12" spans="2:5" ht="17.25">
      <c r="C12" s="14" t="s">
        <v>26</v>
      </c>
      <c r="E12" s="18"/>
    </row>
    <row r="13" spans="2:5">
      <c r="C13" s="14" t="s">
        <v>27</v>
      </c>
    </row>
    <row r="14" spans="2:5" ht="17.25">
      <c r="C14" s="14" t="s">
        <v>28</v>
      </c>
      <c r="E14" s="18"/>
    </row>
    <row r="15" spans="2:5">
      <c r="C15" s="14" t="s">
        <v>29</v>
      </c>
    </row>
    <row r="17" spans="2:5">
      <c r="B17" s="14" t="s">
        <v>23</v>
      </c>
      <c r="C17" s="14" t="s">
        <v>30</v>
      </c>
      <c r="E17" s="19">
        <v>500</v>
      </c>
    </row>
    <row r="19" spans="2:5">
      <c r="C19" s="14" t="s">
        <v>31</v>
      </c>
      <c r="E19" s="2"/>
    </row>
    <row r="20" spans="2:5">
      <c r="C20" s="14" t="s">
        <v>32</v>
      </c>
      <c r="E20" s="20"/>
    </row>
    <row r="22" spans="2:5">
      <c r="C22" s="14" t="s">
        <v>25</v>
      </c>
    </row>
    <row r="23" spans="2:5" ht="17.25">
      <c r="C23" s="14" t="s">
        <v>26</v>
      </c>
      <c r="E23" s="18"/>
    </row>
    <row r="24" spans="2:5">
      <c r="C24" s="14" t="s">
        <v>27</v>
      </c>
    </row>
    <row r="25" spans="2:5" ht="17.25">
      <c r="C25" s="14" t="s">
        <v>28</v>
      </c>
      <c r="E25" s="18"/>
    </row>
    <row r="26" spans="2:5">
      <c r="C26" s="14" t="s">
        <v>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B2:J65"/>
  <sheetViews>
    <sheetView workbookViewId="0">
      <selection activeCell="D16" sqref="D16"/>
    </sheetView>
  </sheetViews>
  <sheetFormatPr defaultColWidth="8.7109375" defaultRowHeight="15"/>
  <cols>
    <col min="1" max="1" width="8.7109375" style="14"/>
    <col min="2" max="2" width="26.140625" style="14" customWidth="1"/>
    <col min="3" max="3" width="12.42578125" style="14" customWidth="1"/>
    <col min="4" max="5" width="8.7109375" style="14"/>
    <col min="6" max="10" width="12" style="14" customWidth="1"/>
    <col min="11" max="16384" width="8.7109375" style="14"/>
  </cols>
  <sheetData>
    <row r="2" spans="2:10">
      <c r="B2" s="14" t="s">
        <v>33</v>
      </c>
      <c r="C2" s="17">
        <v>7.4999999999999997E-2</v>
      </c>
    </row>
    <row r="3" spans="2:10">
      <c r="B3" s="14" t="s">
        <v>34</v>
      </c>
      <c r="C3" s="19">
        <v>25000</v>
      </c>
    </row>
    <row r="4" spans="2:10" ht="17.25">
      <c r="B4" s="14" t="s">
        <v>36</v>
      </c>
      <c r="C4" s="16" t="s">
        <v>37</v>
      </c>
      <c r="F4" s="21" t="s">
        <v>41</v>
      </c>
      <c r="G4" s="21" t="s">
        <v>42</v>
      </c>
      <c r="H4" s="21" t="s">
        <v>43</v>
      </c>
      <c r="I4" s="21" t="s">
        <v>44</v>
      </c>
      <c r="J4" s="21" t="s">
        <v>45</v>
      </c>
    </row>
    <row r="5" spans="2:10">
      <c r="B5" s="14" t="s">
        <v>38</v>
      </c>
      <c r="C5" s="16">
        <v>5</v>
      </c>
      <c r="D5" s="14" t="s">
        <v>39</v>
      </c>
      <c r="F5" s="14">
        <v>0</v>
      </c>
      <c r="J5" s="2">
        <f>C3</f>
        <v>25000</v>
      </c>
    </row>
    <row r="6" spans="2:10">
      <c r="B6" s="14" t="s">
        <v>20</v>
      </c>
      <c r="C6" s="16">
        <v>0</v>
      </c>
      <c r="F6" s="14">
        <v>1</v>
      </c>
      <c r="G6" s="2">
        <f>PMT(C2/12,60,-C3,C6)</f>
        <v>500.94871489059051</v>
      </c>
      <c r="H6" s="20">
        <f>J5*$C$2/12</f>
        <v>156.25</v>
      </c>
      <c r="I6" s="20">
        <f>G6-H6</f>
        <v>344.69871489059051</v>
      </c>
      <c r="J6" s="2">
        <f>J5-I6</f>
        <v>24655.30128510941</v>
      </c>
    </row>
    <row r="7" spans="2:10">
      <c r="F7" s="14">
        <v>2</v>
      </c>
      <c r="G7" s="2">
        <f>G6</f>
        <v>500.94871489059051</v>
      </c>
      <c r="H7" s="20">
        <f t="shared" ref="H7:H65" si="0">J6*$C$2/12</f>
        <v>154.0956330319338</v>
      </c>
      <c r="I7" s="20">
        <f t="shared" ref="I7:I64" si="1">G7-H7</f>
        <v>346.85308185865671</v>
      </c>
      <c r="J7" s="2">
        <f t="shared" ref="J7:J64" si="2">J6-I7</f>
        <v>24308.448203250755</v>
      </c>
    </row>
    <row r="8" spans="2:10">
      <c r="B8" s="14" t="s">
        <v>40</v>
      </c>
      <c r="C8" s="16">
        <v>48</v>
      </c>
      <c r="F8" s="14">
        <v>3</v>
      </c>
      <c r="G8" s="2">
        <f t="shared" ref="G8:G64" si="3">G7</f>
        <v>500.94871489059051</v>
      </c>
      <c r="H8" s="20">
        <f t="shared" si="0"/>
        <v>151.92780127031722</v>
      </c>
      <c r="I8" s="20">
        <f t="shared" si="1"/>
        <v>349.02091362027329</v>
      </c>
      <c r="J8" s="2">
        <f t="shared" si="2"/>
        <v>23959.427289630483</v>
      </c>
    </row>
    <row r="9" spans="2:10">
      <c r="F9" s="14">
        <v>4</v>
      </c>
      <c r="G9" s="2">
        <f t="shared" si="3"/>
        <v>500.94871489059051</v>
      </c>
      <c r="H9" s="20">
        <f t="shared" si="0"/>
        <v>149.7464205601905</v>
      </c>
      <c r="I9" s="20">
        <f t="shared" si="1"/>
        <v>351.20229433040004</v>
      </c>
      <c r="J9" s="2">
        <f t="shared" si="2"/>
        <v>23608.224995300083</v>
      </c>
    </row>
    <row r="10" spans="2:10" ht="15.75" thickBot="1">
      <c r="F10" s="14">
        <v>5</v>
      </c>
      <c r="G10" s="2">
        <f t="shared" si="3"/>
        <v>500.94871489059051</v>
      </c>
      <c r="H10" s="20">
        <f t="shared" si="0"/>
        <v>147.55140622062552</v>
      </c>
      <c r="I10" s="20">
        <f t="shared" si="1"/>
        <v>353.39730866996501</v>
      </c>
      <c r="J10" s="2">
        <f t="shared" si="2"/>
        <v>23254.827686630117</v>
      </c>
    </row>
    <row r="11" spans="2:10" ht="15.75" thickBot="1">
      <c r="B11" s="14" t="s">
        <v>46</v>
      </c>
      <c r="C11" s="22"/>
      <c r="F11" s="14">
        <v>6</v>
      </c>
      <c r="G11" s="2">
        <f t="shared" si="3"/>
        <v>500.94871489059051</v>
      </c>
      <c r="H11" s="20">
        <f t="shared" si="0"/>
        <v>145.34267304143822</v>
      </c>
      <c r="I11" s="20">
        <f t="shared" si="1"/>
        <v>355.60604184915229</v>
      </c>
      <c r="J11" s="2">
        <f t="shared" si="2"/>
        <v>22899.221644780966</v>
      </c>
    </row>
    <row r="12" spans="2:10" ht="15.75" thickBot="1">
      <c r="F12" s="14">
        <v>7</v>
      </c>
      <c r="G12" s="2">
        <f t="shared" si="3"/>
        <v>500.94871489059051</v>
      </c>
      <c r="H12" s="20">
        <f t="shared" si="0"/>
        <v>143.12013527988103</v>
      </c>
      <c r="I12" s="20">
        <f t="shared" si="1"/>
        <v>357.82857961070948</v>
      </c>
      <c r="J12" s="2">
        <f t="shared" si="2"/>
        <v>22541.393065170258</v>
      </c>
    </row>
    <row r="13" spans="2:10" ht="15.75" thickBot="1">
      <c r="B13" s="14" t="s">
        <v>47</v>
      </c>
      <c r="C13" s="22"/>
      <c r="F13" s="14">
        <v>8</v>
      </c>
      <c r="G13" s="2">
        <f t="shared" si="3"/>
        <v>500.94871489059051</v>
      </c>
      <c r="H13" s="20">
        <f t="shared" si="0"/>
        <v>140.88370665731409</v>
      </c>
      <c r="I13" s="20">
        <f t="shared" si="1"/>
        <v>360.06500823327644</v>
      </c>
      <c r="J13" s="2">
        <f t="shared" si="2"/>
        <v>22181.328056936982</v>
      </c>
    </row>
    <row r="14" spans="2:10">
      <c r="C14" s="20"/>
      <c r="F14" s="14">
        <v>9</v>
      </c>
      <c r="G14" s="2">
        <f t="shared" si="3"/>
        <v>500.94871489059051</v>
      </c>
      <c r="H14" s="20">
        <f t="shared" si="0"/>
        <v>138.63330035585614</v>
      </c>
      <c r="I14" s="20">
        <f t="shared" si="1"/>
        <v>362.31541453473437</v>
      </c>
      <c r="J14" s="2">
        <f t="shared" si="2"/>
        <v>21819.012642402246</v>
      </c>
    </row>
    <row r="15" spans="2:10">
      <c r="F15" s="14">
        <v>10</v>
      </c>
      <c r="G15" s="2">
        <f t="shared" si="3"/>
        <v>500.94871489059051</v>
      </c>
      <c r="H15" s="20">
        <f t="shared" si="0"/>
        <v>136.36882901501403</v>
      </c>
      <c r="I15" s="20">
        <f t="shared" si="1"/>
        <v>364.57988587557645</v>
      </c>
      <c r="J15" s="2">
        <f t="shared" si="2"/>
        <v>21454.432756526669</v>
      </c>
    </row>
    <row r="16" spans="2:10">
      <c r="F16" s="14">
        <v>11</v>
      </c>
      <c r="G16" s="2">
        <f t="shared" si="3"/>
        <v>500.94871489059051</v>
      </c>
      <c r="H16" s="20">
        <f t="shared" si="0"/>
        <v>134.09020472829167</v>
      </c>
      <c r="I16" s="20">
        <f t="shared" si="1"/>
        <v>366.85851016229884</v>
      </c>
      <c r="J16" s="2">
        <f t="shared" si="2"/>
        <v>21087.574246364369</v>
      </c>
    </row>
    <row r="17" spans="6:10">
      <c r="F17" s="14">
        <v>12</v>
      </c>
      <c r="G17" s="2">
        <f t="shared" si="3"/>
        <v>500.94871489059051</v>
      </c>
      <c r="H17" s="20">
        <f t="shared" si="0"/>
        <v>131.79733903977731</v>
      </c>
      <c r="I17" s="20">
        <f t="shared" si="1"/>
        <v>369.15137585081322</v>
      </c>
      <c r="J17" s="2">
        <f t="shared" si="2"/>
        <v>20718.422870513557</v>
      </c>
    </row>
    <row r="18" spans="6:10">
      <c r="F18" s="14">
        <v>13</v>
      </c>
      <c r="G18" s="2">
        <f t="shared" si="3"/>
        <v>500.94871489059051</v>
      </c>
      <c r="H18" s="20">
        <f t="shared" si="0"/>
        <v>129.49014294070972</v>
      </c>
      <c r="I18" s="20">
        <f t="shared" si="1"/>
        <v>371.45857194988082</v>
      </c>
      <c r="J18" s="2">
        <f t="shared" si="2"/>
        <v>20346.964298563678</v>
      </c>
    </row>
    <row r="19" spans="6:10">
      <c r="F19" s="14">
        <v>14</v>
      </c>
      <c r="G19" s="2">
        <f t="shared" si="3"/>
        <v>500.94871489059051</v>
      </c>
      <c r="H19" s="20">
        <f t="shared" si="0"/>
        <v>127.16852686602299</v>
      </c>
      <c r="I19" s="20">
        <f t="shared" si="1"/>
        <v>373.78018802456751</v>
      </c>
      <c r="J19" s="2">
        <f t="shared" si="2"/>
        <v>19973.18411053911</v>
      </c>
    </row>
    <row r="20" spans="6:10">
      <c r="F20" s="14">
        <v>15</v>
      </c>
      <c r="G20" s="2">
        <f t="shared" si="3"/>
        <v>500.94871489059051</v>
      </c>
      <c r="H20" s="20">
        <f t="shared" si="0"/>
        <v>124.83240069086945</v>
      </c>
      <c r="I20" s="20">
        <f t="shared" si="1"/>
        <v>376.11631419972105</v>
      </c>
      <c r="J20" s="2">
        <f t="shared" si="2"/>
        <v>19597.06779633939</v>
      </c>
    </row>
    <row r="21" spans="6:10">
      <c r="F21" s="14">
        <v>16</v>
      </c>
      <c r="G21" s="2">
        <f t="shared" si="3"/>
        <v>500.94871489059051</v>
      </c>
      <c r="H21" s="20">
        <f t="shared" si="0"/>
        <v>122.48167372712118</v>
      </c>
      <c r="I21" s="20">
        <f t="shared" si="1"/>
        <v>378.46704116346933</v>
      </c>
      <c r="J21" s="2">
        <f t="shared" si="2"/>
        <v>19218.600755175921</v>
      </c>
    </row>
    <row r="22" spans="6:10">
      <c r="F22" s="14">
        <v>17</v>
      </c>
      <c r="G22" s="2">
        <f t="shared" si="3"/>
        <v>500.94871489059051</v>
      </c>
      <c r="H22" s="20">
        <f t="shared" si="0"/>
        <v>120.11625471984951</v>
      </c>
      <c r="I22" s="20">
        <f t="shared" si="1"/>
        <v>380.832460170741</v>
      </c>
      <c r="J22" s="2">
        <f t="shared" si="2"/>
        <v>18837.768295005179</v>
      </c>
    </row>
    <row r="23" spans="6:10">
      <c r="F23" s="14">
        <v>18</v>
      </c>
      <c r="G23" s="2">
        <f t="shared" si="3"/>
        <v>500.94871489059051</v>
      </c>
      <c r="H23" s="20">
        <f t="shared" si="0"/>
        <v>117.73605184378236</v>
      </c>
      <c r="I23" s="20">
        <f t="shared" si="1"/>
        <v>383.21266304680813</v>
      </c>
      <c r="J23" s="2">
        <f t="shared" si="2"/>
        <v>18454.55563195837</v>
      </c>
    </row>
    <row r="24" spans="6:10">
      <c r="F24" s="14">
        <v>19</v>
      </c>
      <c r="G24" s="2">
        <f t="shared" si="3"/>
        <v>500.94871489059051</v>
      </c>
      <c r="H24" s="20">
        <f t="shared" si="0"/>
        <v>115.34097269973982</v>
      </c>
      <c r="I24" s="20">
        <f t="shared" si="1"/>
        <v>385.60774219085067</v>
      </c>
      <c r="J24" s="2">
        <f t="shared" si="2"/>
        <v>18068.947889767518</v>
      </c>
    </row>
    <row r="25" spans="6:10">
      <c r="F25" s="14">
        <v>20</v>
      </c>
      <c r="G25" s="2">
        <f t="shared" si="3"/>
        <v>500.94871489059051</v>
      </c>
      <c r="H25" s="20">
        <f t="shared" si="0"/>
        <v>112.93092431104698</v>
      </c>
      <c r="I25" s="20">
        <f t="shared" si="1"/>
        <v>388.01779057954354</v>
      </c>
      <c r="J25" s="2">
        <f t="shared" si="2"/>
        <v>17680.930099187975</v>
      </c>
    </row>
    <row r="26" spans="6:10">
      <c r="F26" s="14">
        <v>21</v>
      </c>
      <c r="G26" s="2">
        <f t="shared" si="3"/>
        <v>500.94871489059051</v>
      </c>
      <c r="H26" s="20">
        <f t="shared" si="0"/>
        <v>110.50581311992484</v>
      </c>
      <c r="I26" s="20">
        <f t="shared" si="1"/>
        <v>390.44290177066569</v>
      </c>
      <c r="J26" s="2">
        <f t="shared" si="2"/>
        <v>17290.487197417311</v>
      </c>
    </row>
    <row r="27" spans="6:10">
      <c r="F27" s="14">
        <v>22</v>
      </c>
      <c r="G27" s="2">
        <f t="shared" si="3"/>
        <v>500.94871489059051</v>
      </c>
      <c r="H27" s="20">
        <f t="shared" si="0"/>
        <v>108.0655449838582</v>
      </c>
      <c r="I27" s="20">
        <f t="shared" si="1"/>
        <v>392.88316990673229</v>
      </c>
      <c r="J27" s="2">
        <f t="shared" si="2"/>
        <v>16897.604027510577</v>
      </c>
    </row>
    <row r="28" spans="6:10">
      <c r="F28" s="14">
        <v>23</v>
      </c>
      <c r="G28" s="2">
        <f t="shared" si="3"/>
        <v>500.94871489059051</v>
      </c>
      <c r="H28" s="20">
        <f t="shared" si="0"/>
        <v>105.6100251719411</v>
      </c>
      <c r="I28" s="20">
        <f t="shared" si="1"/>
        <v>395.33868971864939</v>
      </c>
      <c r="J28" s="2">
        <f t="shared" si="2"/>
        <v>16502.265337791927</v>
      </c>
    </row>
    <row r="29" spans="6:10">
      <c r="F29" s="14">
        <v>24</v>
      </c>
      <c r="G29" s="2">
        <f t="shared" si="3"/>
        <v>500.94871489059051</v>
      </c>
      <c r="H29" s="20">
        <f t="shared" si="0"/>
        <v>103.13915836119953</v>
      </c>
      <c r="I29" s="20">
        <f t="shared" si="1"/>
        <v>397.80955652939099</v>
      </c>
      <c r="J29" s="2">
        <f t="shared" si="2"/>
        <v>16104.455781262535</v>
      </c>
    </row>
    <row r="30" spans="6:10">
      <c r="F30" s="14">
        <v>25</v>
      </c>
      <c r="G30" s="2">
        <f t="shared" si="3"/>
        <v>500.94871489059051</v>
      </c>
      <c r="H30" s="20">
        <f t="shared" si="0"/>
        <v>100.65284863289084</v>
      </c>
      <c r="I30" s="20">
        <f t="shared" si="1"/>
        <v>400.29586625769969</v>
      </c>
      <c r="J30" s="2">
        <f t="shared" si="2"/>
        <v>15704.159915004835</v>
      </c>
    </row>
    <row r="31" spans="6:10">
      <c r="F31" s="14">
        <v>26</v>
      </c>
      <c r="G31" s="2">
        <f t="shared" si="3"/>
        <v>500.94871489059051</v>
      </c>
      <c r="H31" s="20">
        <f t="shared" si="0"/>
        <v>98.150999468780228</v>
      </c>
      <c r="I31" s="20">
        <f t="shared" si="1"/>
        <v>402.79771542181027</v>
      </c>
      <c r="J31" s="2">
        <f t="shared" si="2"/>
        <v>15301.362199583025</v>
      </c>
    </row>
    <row r="32" spans="6:10">
      <c r="F32" s="14">
        <v>27</v>
      </c>
      <c r="G32" s="2">
        <f t="shared" si="3"/>
        <v>500.94871489059051</v>
      </c>
      <c r="H32" s="20">
        <f t="shared" si="0"/>
        <v>95.633513747393906</v>
      </c>
      <c r="I32" s="20">
        <f t="shared" si="1"/>
        <v>405.31520114319659</v>
      </c>
      <c r="J32" s="2">
        <f t="shared" si="2"/>
        <v>14896.04699843983</v>
      </c>
    </row>
    <row r="33" spans="6:10">
      <c r="F33" s="14">
        <v>28</v>
      </c>
      <c r="G33" s="2">
        <f t="shared" si="3"/>
        <v>500.94871489059051</v>
      </c>
      <c r="H33" s="20">
        <f t="shared" si="0"/>
        <v>93.100293740248944</v>
      </c>
      <c r="I33" s="20">
        <f t="shared" si="1"/>
        <v>407.84842115034155</v>
      </c>
      <c r="J33" s="2">
        <f t="shared" si="2"/>
        <v>14488.198577289488</v>
      </c>
    </row>
    <row r="34" spans="6:10">
      <c r="F34" s="14">
        <v>29</v>
      </c>
      <c r="G34" s="2">
        <f t="shared" si="3"/>
        <v>500.94871489059051</v>
      </c>
      <c r="H34" s="20">
        <f t="shared" si="0"/>
        <v>90.551241108059287</v>
      </c>
      <c r="I34" s="20">
        <f t="shared" si="1"/>
        <v>410.39747378253122</v>
      </c>
      <c r="J34" s="2">
        <f t="shared" si="2"/>
        <v>14077.801103506956</v>
      </c>
    </row>
    <row r="35" spans="6:10">
      <c r="F35" s="14">
        <v>30</v>
      </c>
      <c r="G35" s="2">
        <f t="shared" si="3"/>
        <v>500.94871489059051</v>
      </c>
      <c r="H35" s="20">
        <f t="shared" si="0"/>
        <v>87.986256896918462</v>
      </c>
      <c r="I35" s="20">
        <f t="shared" si="1"/>
        <v>412.96245799367205</v>
      </c>
      <c r="J35" s="2">
        <f t="shared" si="2"/>
        <v>13664.838645513284</v>
      </c>
    </row>
    <row r="36" spans="6:10">
      <c r="F36" s="14">
        <v>31</v>
      </c>
      <c r="G36" s="2">
        <f t="shared" si="3"/>
        <v>500.94871489059051</v>
      </c>
      <c r="H36" s="20">
        <f t="shared" si="0"/>
        <v>85.405241534458014</v>
      </c>
      <c r="I36" s="20">
        <f t="shared" si="1"/>
        <v>415.54347335613249</v>
      </c>
      <c r="J36" s="2">
        <f t="shared" si="2"/>
        <v>13249.295172157152</v>
      </c>
    </row>
    <row r="37" spans="6:10">
      <c r="F37" s="14">
        <v>32</v>
      </c>
      <c r="G37" s="2">
        <f t="shared" si="3"/>
        <v>500.94871489059051</v>
      </c>
      <c r="H37" s="20">
        <f t="shared" si="0"/>
        <v>82.808094825982195</v>
      </c>
      <c r="I37" s="20">
        <f t="shared" si="1"/>
        <v>418.1406200646083</v>
      </c>
      <c r="J37" s="2">
        <f t="shared" si="2"/>
        <v>12831.154552092543</v>
      </c>
    </row>
    <row r="38" spans="6:10">
      <c r="F38" s="14">
        <v>33</v>
      </c>
      <c r="G38" s="2">
        <f t="shared" si="3"/>
        <v>500.94871489059051</v>
      </c>
      <c r="H38" s="20">
        <f t="shared" si="0"/>
        <v>80.194715950578384</v>
      </c>
      <c r="I38" s="20">
        <f t="shared" si="1"/>
        <v>420.75399894001214</v>
      </c>
      <c r="J38" s="2">
        <f t="shared" si="2"/>
        <v>12410.400553152531</v>
      </c>
    </row>
    <row r="39" spans="6:10">
      <c r="F39" s="14">
        <v>34</v>
      </c>
      <c r="G39" s="2">
        <f t="shared" si="3"/>
        <v>500.94871489059051</v>
      </c>
      <c r="H39" s="20">
        <f t="shared" si="0"/>
        <v>77.565003457203318</v>
      </c>
      <c r="I39" s="20">
        <f t="shared" si="1"/>
        <v>423.38371143338719</v>
      </c>
      <c r="J39" s="2">
        <f t="shared" si="2"/>
        <v>11987.016841719143</v>
      </c>
    </row>
    <row r="40" spans="6:10">
      <c r="F40" s="14">
        <v>35</v>
      </c>
      <c r="G40" s="2">
        <f t="shared" si="3"/>
        <v>500.94871489059051</v>
      </c>
      <c r="H40" s="20">
        <f t="shared" si="0"/>
        <v>74.91885526074465</v>
      </c>
      <c r="I40" s="20">
        <f t="shared" si="1"/>
        <v>426.02985962984587</v>
      </c>
      <c r="J40" s="2">
        <f t="shared" si="2"/>
        <v>11560.986982089298</v>
      </c>
    </row>
    <row r="41" spans="6:10">
      <c r="F41" s="14">
        <v>36</v>
      </c>
      <c r="G41" s="2">
        <f t="shared" si="3"/>
        <v>500.94871489059051</v>
      </c>
      <c r="H41" s="20">
        <f t="shared" si="0"/>
        <v>72.256168638058114</v>
      </c>
      <c r="I41" s="20">
        <f t="shared" si="1"/>
        <v>428.6925462525324</v>
      </c>
      <c r="J41" s="2">
        <f t="shared" si="2"/>
        <v>11132.294435836766</v>
      </c>
    </row>
    <row r="42" spans="6:10">
      <c r="F42" s="14">
        <v>37</v>
      </c>
      <c r="G42" s="2">
        <f t="shared" si="3"/>
        <v>500.94871489059051</v>
      </c>
      <c r="H42" s="20">
        <f t="shared" si="0"/>
        <v>69.576840223979787</v>
      </c>
      <c r="I42" s="20">
        <f t="shared" si="1"/>
        <v>431.37187466661072</v>
      </c>
      <c r="J42" s="2">
        <f t="shared" si="2"/>
        <v>10700.922561170155</v>
      </c>
    </row>
    <row r="43" spans="6:10">
      <c r="F43" s="14">
        <v>38</v>
      </c>
      <c r="G43" s="2">
        <f t="shared" si="3"/>
        <v>500.94871489059051</v>
      </c>
      <c r="H43" s="20">
        <f t="shared" si="0"/>
        <v>66.880766007313468</v>
      </c>
      <c r="I43" s="20">
        <f t="shared" si="1"/>
        <v>434.06794888327704</v>
      </c>
      <c r="J43" s="2">
        <f t="shared" si="2"/>
        <v>10266.854612286877</v>
      </c>
    </row>
    <row r="44" spans="6:10">
      <c r="F44" s="14">
        <v>39</v>
      </c>
      <c r="G44" s="2">
        <f t="shared" si="3"/>
        <v>500.94871489059051</v>
      </c>
      <c r="H44" s="20">
        <f t="shared" si="0"/>
        <v>64.167841326792981</v>
      </c>
      <c r="I44" s="20">
        <f t="shared" si="1"/>
        <v>436.78087356379751</v>
      </c>
      <c r="J44" s="2">
        <f t="shared" si="2"/>
        <v>9830.0737387230802</v>
      </c>
    </row>
    <row r="45" spans="6:10">
      <c r="F45" s="14">
        <v>40</v>
      </c>
      <c r="G45" s="2">
        <f t="shared" si="3"/>
        <v>500.94871489059051</v>
      </c>
      <c r="H45" s="20">
        <f t="shared" si="0"/>
        <v>61.43796086701925</v>
      </c>
      <c r="I45" s="20">
        <f t="shared" si="1"/>
        <v>439.51075402357128</v>
      </c>
      <c r="J45" s="2">
        <f t="shared" si="2"/>
        <v>9390.5629846995089</v>
      </c>
    </row>
    <row r="46" spans="6:10">
      <c r="F46" s="14">
        <v>41</v>
      </c>
      <c r="G46" s="2">
        <f t="shared" si="3"/>
        <v>500.94871489059051</v>
      </c>
      <c r="H46" s="20">
        <f t="shared" si="0"/>
        <v>58.691018654371931</v>
      </c>
      <c r="I46" s="20">
        <f t="shared" si="1"/>
        <v>442.25769623621858</v>
      </c>
      <c r="J46" s="2">
        <f t="shared" si="2"/>
        <v>8948.3052884632907</v>
      </c>
    </row>
    <row r="47" spans="6:10">
      <c r="F47" s="14">
        <v>42</v>
      </c>
      <c r="G47" s="2">
        <f t="shared" si="3"/>
        <v>500.94871489059051</v>
      </c>
      <c r="H47" s="20">
        <f t="shared" si="0"/>
        <v>55.926908052895563</v>
      </c>
      <c r="I47" s="20">
        <f t="shared" si="1"/>
        <v>445.02180683769495</v>
      </c>
      <c r="J47" s="2">
        <f t="shared" si="2"/>
        <v>8503.2834816255963</v>
      </c>
    </row>
    <row r="48" spans="6:10">
      <c r="F48" s="14">
        <v>43</v>
      </c>
      <c r="G48" s="2">
        <f t="shared" si="3"/>
        <v>500.94871489059051</v>
      </c>
      <c r="H48" s="20">
        <f t="shared" si="0"/>
        <v>53.145521760159973</v>
      </c>
      <c r="I48" s="20">
        <f t="shared" si="1"/>
        <v>447.80319313043054</v>
      </c>
      <c r="J48" s="2">
        <f t="shared" si="2"/>
        <v>8055.480288495166</v>
      </c>
    </row>
    <row r="49" spans="6:10">
      <c r="F49" s="14">
        <v>44</v>
      </c>
      <c r="G49" s="2">
        <f t="shared" si="3"/>
        <v>500.94871489059051</v>
      </c>
      <c r="H49" s="20">
        <f t="shared" si="0"/>
        <v>50.346751803094783</v>
      </c>
      <c r="I49" s="20">
        <f t="shared" si="1"/>
        <v>450.60196308749573</v>
      </c>
      <c r="J49" s="2">
        <f t="shared" si="2"/>
        <v>7604.8783254076698</v>
      </c>
    </row>
    <row r="50" spans="6:10">
      <c r="F50" s="14">
        <v>45</v>
      </c>
      <c r="G50" s="2">
        <f t="shared" si="3"/>
        <v>500.94871489059051</v>
      </c>
      <c r="H50" s="20">
        <f t="shared" si="0"/>
        <v>47.53048953379794</v>
      </c>
      <c r="I50" s="20">
        <f t="shared" si="1"/>
        <v>453.41822535679256</v>
      </c>
      <c r="J50" s="2">
        <f t="shared" si="2"/>
        <v>7151.4601000508774</v>
      </c>
    </row>
    <row r="51" spans="6:10">
      <c r="F51" s="14">
        <v>46</v>
      </c>
      <c r="G51" s="2">
        <f t="shared" si="3"/>
        <v>500.94871489059051</v>
      </c>
      <c r="H51" s="20">
        <f t="shared" si="0"/>
        <v>44.696625625317978</v>
      </c>
      <c r="I51" s="20">
        <f t="shared" si="1"/>
        <v>456.2520892652725</v>
      </c>
      <c r="J51" s="2">
        <f t="shared" si="2"/>
        <v>6695.2080107856045</v>
      </c>
    </row>
    <row r="52" spans="6:10">
      <c r="F52" s="14">
        <v>47</v>
      </c>
      <c r="G52" s="2">
        <f t="shared" si="3"/>
        <v>500.94871489059051</v>
      </c>
      <c r="H52" s="20">
        <f t="shared" si="0"/>
        <v>41.845050067410028</v>
      </c>
      <c r="I52" s="20">
        <f t="shared" si="1"/>
        <v>459.10366482318045</v>
      </c>
      <c r="J52" s="2">
        <f t="shared" si="2"/>
        <v>6236.1043459624243</v>
      </c>
    </row>
    <row r="53" spans="6:10">
      <c r="F53" s="14">
        <v>48</v>
      </c>
      <c r="G53" s="2">
        <f t="shared" si="3"/>
        <v>500.94871489059051</v>
      </c>
      <c r="H53" s="20">
        <f t="shared" si="0"/>
        <v>38.975652162265149</v>
      </c>
      <c r="I53" s="20">
        <f t="shared" si="1"/>
        <v>461.97306272832537</v>
      </c>
      <c r="J53" s="2">
        <f t="shared" si="2"/>
        <v>5774.1312832340991</v>
      </c>
    </row>
    <row r="54" spans="6:10">
      <c r="F54" s="14">
        <v>49</v>
      </c>
      <c r="G54" s="2">
        <f t="shared" si="3"/>
        <v>500.94871489059051</v>
      </c>
      <c r="H54" s="20">
        <f t="shared" si="0"/>
        <v>36.088320520213117</v>
      </c>
      <c r="I54" s="20">
        <f t="shared" si="1"/>
        <v>464.86039437037738</v>
      </c>
      <c r="J54" s="2">
        <f t="shared" si="2"/>
        <v>5309.2708888637217</v>
      </c>
    </row>
    <row r="55" spans="6:10">
      <c r="F55" s="14">
        <v>50</v>
      </c>
      <c r="G55" s="2">
        <f t="shared" si="3"/>
        <v>500.94871489059051</v>
      </c>
      <c r="H55" s="20">
        <f t="shared" si="0"/>
        <v>33.182943055398262</v>
      </c>
      <c r="I55" s="20">
        <f t="shared" si="1"/>
        <v>467.76577183519225</v>
      </c>
      <c r="J55" s="2">
        <f t="shared" si="2"/>
        <v>4841.5051170285296</v>
      </c>
    </row>
    <row r="56" spans="6:10">
      <c r="F56" s="14">
        <v>51</v>
      </c>
      <c r="G56" s="2">
        <f t="shared" si="3"/>
        <v>500.94871489059051</v>
      </c>
      <c r="H56" s="20">
        <f t="shared" si="0"/>
        <v>30.25940698142831</v>
      </c>
      <c r="I56" s="20">
        <f t="shared" si="1"/>
        <v>470.68930790916221</v>
      </c>
      <c r="J56" s="2">
        <f t="shared" si="2"/>
        <v>4370.8158091193673</v>
      </c>
    </row>
    <row r="57" spans="6:10">
      <c r="F57" s="14">
        <v>52</v>
      </c>
      <c r="G57" s="2">
        <f t="shared" si="3"/>
        <v>500.94871489059051</v>
      </c>
      <c r="H57" s="20">
        <f t="shared" si="0"/>
        <v>27.317598806996045</v>
      </c>
      <c r="I57" s="20">
        <f t="shared" si="1"/>
        <v>473.63111608359446</v>
      </c>
      <c r="J57" s="2">
        <f t="shared" si="2"/>
        <v>3897.1846930357729</v>
      </c>
    </row>
    <row r="58" spans="6:10">
      <c r="F58" s="14">
        <v>53</v>
      </c>
      <c r="G58" s="2">
        <f t="shared" si="3"/>
        <v>500.94871489059051</v>
      </c>
      <c r="H58" s="20">
        <f t="shared" si="0"/>
        <v>24.357404331473578</v>
      </c>
      <c r="I58" s="20">
        <f t="shared" si="1"/>
        <v>476.59131055911695</v>
      </c>
      <c r="J58" s="2">
        <f t="shared" si="2"/>
        <v>3420.5933824766557</v>
      </c>
    </row>
    <row r="59" spans="6:10">
      <c r="F59" s="14">
        <v>54</v>
      </c>
      <c r="G59" s="2">
        <f t="shared" si="3"/>
        <v>500.94871489059051</v>
      </c>
      <c r="H59" s="20">
        <f t="shared" si="0"/>
        <v>21.3787086404791</v>
      </c>
      <c r="I59" s="20">
        <f t="shared" si="1"/>
        <v>479.57000625011142</v>
      </c>
      <c r="J59" s="2">
        <f t="shared" si="2"/>
        <v>2941.0233762265443</v>
      </c>
    </row>
    <row r="60" spans="6:10">
      <c r="F60" s="14">
        <v>55</v>
      </c>
      <c r="G60" s="2">
        <f t="shared" si="3"/>
        <v>500.94871489059051</v>
      </c>
      <c r="H60" s="20">
        <f t="shared" si="0"/>
        <v>18.381396101415902</v>
      </c>
      <c r="I60" s="20">
        <f t="shared" si="1"/>
        <v>482.56731878917458</v>
      </c>
      <c r="J60" s="2">
        <f t="shared" si="2"/>
        <v>2458.45605743737</v>
      </c>
    </row>
    <row r="61" spans="6:10">
      <c r="F61" s="14">
        <v>56</v>
      </c>
      <c r="G61" s="2">
        <f t="shared" si="3"/>
        <v>500.94871489059051</v>
      </c>
      <c r="H61" s="20">
        <f t="shared" si="0"/>
        <v>15.365350358983562</v>
      </c>
      <c r="I61" s="20">
        <f t="shared" si="1"/>
        <v>485.58336453160695</v>
      </c>
      <c r="J61" s="2">
        <f t="shared" si="2"/>
        <v>1972.872692905763</v>
      </c>
    </row>
    <row r="62" spans="6:10">
      <c r="F62" s="14">
        <v>57</v>
      </c>
      <c r="G62" s="2">
        <f t="shared" si="3"/>
        <v>500.94871489059051</v>
      </c>
      <c r="H62" s="20">
        <f t="shared" si="0"/>
        <v>12.330454330661018</v>
      </c>
      <c r="I62" s="20">
        <f t="shared" si="1"/>
        <v>488.61826055992947</v>
      </c>
      <c r="J62" s="2">
        <f t="shared" si="2"/>
        <v>1484.2544323458335</v>
      </c>
    </row>
    <row r="63" spans="6:10">
      <c r="F63" s="14">
        <v>58</v>
      </c>
      <c r="G63" s="2">
        <f t="shared" si="3"/>
        <v>500.94871489059051</v>
      </c>
      <c r="H63" s="20">
        <f t="shared" si="0"/>
        <v>9.2765902021614597</v>
      </c>
      <c r="I63" s="20">
        <f t="shared" si="1"/>
        <v>491.67212468842905</v>
      </c>
      <c r="J63" s="2">
        <f t="shared" si="2"/>
        <v>992.5823076574045</v>
      </c>
    </row>
    <row r="64" spans="6:10">
      <c r="F64" s="14">
        <v>59</v>
      </c>
      <c r="G64" s="2">
        <f t="shared" si="3"/>
        <v>500.94871489059051</v>
      </c>
      <c r="H64" s="20">
        <f t="shared" si="0"/>
        <v>6.2036394228587781</v>
      </c>
      <c r="I64" s="20">
        <f t="shared" si="1"/>
        <v>494.74507546773174</v>
      </c>
      <c r="J64" s="2">
        <f t="shared" si="2"/>
        <v>497.83723218967276</v>
      </c>
    </row>
    <row r="65" spans="6:10">
      <c r="F65" s="14">
        <v>60</v>
      </c>
      <c r="G65" s="2">
        <f>G64+C6</f>
        <v>500.94871489059051</v>
      </c>
      <c r="H65" s="20">
        <f t="shared" si="0"/>
        <v>3.1114827011854547</v>
      </c>
      <c r="I65" s="20">
        <f t="shared" ref="I65" si="4">G65-H65</f>
        <v>497.83723218940503</v>
      </c>
      <c r="J65" s="2">
        <f t="shared" ref="J65" si="5">J64-I65</f>
        <v>2.6773250283440575E-10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Notes</vt:lpstr>
      <vt:lpstr>P1</vt:lpstr>
      <vt:lpstr>P2</vt:lpstr>
      <vt:lpstr>P3</vt:lpstr>
      <vt:lpstr>P4</vt:lpstr>
      <vt:lpstr>P5</vt:lpstr>
      <vt:lpstr>P6</vt:lpstr>
      <vt:lpstr>P7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cp:lastModifiedBy>
  <dcterms:created xsi:type="dcterms:W3CDTF">2010-01-11T15:17:34Z</dcterms:created>
  <dcterms:modified xsi:type="dcterms:W3CDTF">2010-06-24T15:42:21Z</dcterms:modified>
</cp:coreProperties>
</file>